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650" activeTab="0"/>
  </bookViews>
  <sheets>
    <sheet name="CHUYEN MUC ĐÍCH" sheetId="1" r:id="rId1"/>
    <sheet name="THU HOI ĐẤT" sheetId="2" r:id="rId2"/>
  </sheets>
  <definedNames>
    <definedName name="_xlnm._FilterDatabase" localSheetId="0" hidden="1">'CHUYEN MUC ĐÍCH'!$A$5:$N$40</definedName>
    <definedName name="_xlnm._FilterDatabase" localSheetId="1" hidden="1">'THU HOI ĐẤT'!$A$5:$N$33</definedName>
    <definedName name="_xlnm.Print_Area" localSheetId="0">'CHUYEN MUC ĐÍCH'!$B$1:$M$40</definedName>
    <definedName name="_xlnm.Print_Area" localSheetId="1">'THU HOI ĐẤT'!$B$1:$M$63</definedName>
    <definedName name="_xlnm.Print_Titles" localSheetId="0">'CHUYEN MUC ĐÍCH'!$3:$5</definedName>
    <definedName name="_xlnm.Print_Titles" localSheetId="1">'THU HOI ĐẤT'!$3:$5</definedName>
  </definedNames>
  <calcPr fullCalcOnLoad="1"/>
</workbook>
</file>

<file path=xl/comments2.xml><?xml version="1.0" encoding="utf-8"?>
<comments xmlns="http://schemas.openxmlformats.org/spreadsheetml/2006/main">
  <authors>
    <author>Author</author>
  </authors>
  <commentList>
    <comment ref="E27" authorId="0">
      <text>
        <r>
          <rPr>
            <b/>
            <sz val="9"/>
            <rFont val="Tahoma"/>
            <family val="2"/>
          </rPr>
          <t>K2=2,56ha đã thu hồi xong</t>
        </r>
        <r>
          <rPr>
            <sz val="9"/>
            <rFont val="Tahoma"/>
            <family val="2"/>
          </rPr>
          <t xml:space="preserve">
</t>
        </r>
      </text>
    </comment>
  </commentList>
</comments>
</file>

<file path=xl/sharedStrings.xml><?xml version="1.0" encoding="utf-8"?>
<sst xmlns="http://schemas.openxmlformats.org/spreadsheetml/2006/main" count="357" uniqueCount="186">
  <si>
    <t>STT</t>
  </si>
  <si>
    <t>Đất khác</t>
  </si>
  <si>
    <t>I</t>
  </si>
  <si>
    <t>Đất giao thông</t>
  </si>
  <si>
    <t>Dự án, công trình</t>
  </si>
  <si>
    <t>Trong đó</t>
  </si>
  <si>
    <t>Nguồn vốn</t>
  </si>
  <si>
    <t xml:space="preserve">Chủ đầu tư </t>
  </si>
  <si>
    <t>Địa điểm
(xã, thị trấn)</t>
  </si>
  <si>
    <t>Ghi 
chú</t>
  </si>
  <si>
    <t xml:space="preserve">Đất lúa </t>
  </si>
  <si>
    <t xml:space="preserve">Đất rừng phòng hộ </t>
  </si>
  <si>
    <t xml:space="preserve">Đất rừng đặc dụng </t>
  </si>
  <si>
    <t>Đất thương mại dịch vụ</t>
  </si>
  <si>
    <t>Ban quản lý Dự án đường sắt</t>
  </si>
  <si>
    <t>Ngoài ngân sách</t>
  </si>
  <si>
    <t>Đất công trình năng lượng</t>
  </si>
  <si>
    <t>Tuyến đường dây và trạm cắt 110kv thuộc Nhà máy điện mặt trời Hàm Kiệm</t>
  </si>
  <si>
    <t>Đất lúa</t>
  </si>
  <si>
    <t>Khu du lịch Spa Nirvana</t>
  </si>
  <si>
    <t>Đất nghĩa trang, nghĩa địa</t>
  </si>
  <si>
    <t>Công viên Nghĩa trang Phúc Vĩnh Hằng - Nam Phan Thiết</t>
  </si>
  <si>
    <t>Quyết định chủ trương đầu tư số 1264/QĐ-UBND ngày 21/5/2019 của UBND tỉnh</t>
  </si>
  <si>
    <t>Trong ngân sách</t>
  </si>
  <si>
    <t>Diện tích dự án
 (ha)</t>
  </si>
  <si>
    <t>Công ty TNHH Kinh doanh du lịch và đầu tư Hồng Bàng Phương Đông</t>
  </si>
  <si>
    <t>Giấy chứng nhận đầu tư số 48121000145 cấp ngày 31/01/2008 của UBND tỉnh</t>
  </si>
  <si>
    <t>Quyết định chủ trương đầu tư số 1215/QĐ-UBND ngày 15/5/2018 của UBND tỉnh</t>
  </si>
  <si>
    <t>Diện tích
 (ha)</t>
  </si>
  <si>
    <t>Công ty Cổ phần Điện mặt trời Trường Thành-Bình Thuận</t>
  </si>
  <si>
    <t>Công ty TNHH Đầu tư xây dựng Trường Phúc Hải</t>
  </si>
  <si>
    <t>Sở Giao thông vận tải</t>
  </si>
  <si>
    <t xml:space="preserve">Quyết định số 2115/QĐ-BGTVT ngày 08/11/2019 của Bộ Giao thông vận tải </t>
  </si>
  <si>
    <t>Mở rộng nghĩa trang Bắc Phan Thiết</t>
  </si>
  <si>
    <t>UBND thành phố Phan Thiết</t>
  </si>
  <si>
    <t>Quyết định số 295/QĐ-SKHĐT ngày 22/10/2014 của Sở Kế hoạch và Đầu tư</t>
  </si>
  <si>
    <t>Hạ tầng kỹ thuật khu dân cư Tam Biên, khu phố 14, phường Phú Thuỷ (giai đoạn 1)</t>
  </si>
  <si>
    <t>Hạ tầng khu dân cư Phú Trinh</t>
  </si>
  <si>
    <t>Quyết định 
1478/QĐ-UBND ngày 18/12/2009 của UBND thành phố Phan Thiết</t>
  </si>
  <si>
    <t>Đường Hàm Kiệm đi Tiến Thành (đoạn từ đường ĐT.719B đến đường ĐT.719)</t>
  </si>
  <si>
    <t>Công ty TNHH Delta-Valley Bình Thuận</t>
  </si>
  <si>
    <t>Huyện Hàm Thuận Nam</t>
  </si>
  <si>
    <t>Phường Phú Hài</t>
  </si>
  <si>
    <t>Huyện Đức Linh</t>
  </si>
  <si>
    <t>Nâng cấp hệ thống tưới hồ Trà Tân</t>
  </si>
  <si>
    <t>Huyện Tánh Linh</t>
  </si>
  <si>
    <t>04 kênh dẫn hạ lưu cống tiêu trên kênh chính Bắc</t>
  </si>
  <si>
    <t>Xã Huy Khiêm và xã Đức Phú</t>
  </si>
  <si>
    <t>Quyết định số 3506/QĐ-BNN-XD ngày 11/9/2019 của Bộ Nông nghiệp và Phát triển nông thôn</t>
  </si>
  <si>
    <t>Hợp phần kênh chính Bắc</t>
  </si>
  <si>
    <t>Quyết định số 759/QĐUBND ngày 20/3/2018 của UBND tỉnh</t>
  </si>
  <si>
    <t>UBND huyện Tánh Linh</t>
  </si>
  <si>
    <t>Đất Thủy Lợi</t>
  </si>
  <si>
    <t>Cải tạo Kênh tiêu Sông Cát (giai đoạn 2)</t>
  </si>
  <si>
    <t>Hạng mục kênh tiêu T1-1, thuộc Hệ thống thủy lợi Tà Pao</t>
  </si>
  <si>
    <t>Huyện Bắc Bình</t>
  </si>
  <si>
    <t>Tổng công ty Điện lực miền Nam</t>
  </si>
  <si>
    <t xml:space="preserve"> Quyết định số 1842/QĐ-EVNSPK ngày 10/6/2019 của Tổng Công ty Điện lực Miền Nam</t>
  </si>
  <si>
    <t xml:space="preserve"> Quyết định số 1841/QĐ-EVNSPC ngày 10/6/2019 của Tổng Công ty Điện lực Miền Nam</t>
  </si>
  <si>
    <t>Huyện Hàm Thuận Bắc</t>
  </si>
  <si>
    <t xml:space="preserve">Công ty Cổ phần SD Trường Thành </t>
  </si>
  <si>
    <t>Xã Thuận Minh</t>
  </si>
  <si>
    <t>Quyết định chủ trương đầu tư số 1793/QĐ-UBND ngày 13/7/2018 của UBND tỉnh</t>
  </si>
  <si>
    <t>Đất năng lượng</t>
  </si>
  <si>
    <t>huyện Tuy Phong</t>
  </si>
  <si>
    <t>Đường Thuận Minh - Hàm Phú</t>
  </si>
  <si>
    <t>Xã Hàm Phú</t>
  </si>
  <si>
    <t>Xã Hàm Kiệm</t>
  </si>
  <si>
    <t>Huyện Tuy Phong</t>
  </si>
  <si>
    <t>Đường dây 110 kV mạch 2 Đại Ninh - Phan Rí 2</t>
  </si>
  <si>
    <t>Đường dây 110 kV mạch 2 Phan Rí 2 – Lương Sơn</t>
  </si>
  <si>
    <t>Thành phố Phan Thiết</t>
  </si>
  <si>
    <t>Hạng mục kênh và công trình trên kênh BN3 (phần điều chỉnh, bổ sung) thuộc Hệ thống thủy lợi Tà Pao</t>
  </si>
  <si>
    <t xml:space="preserve">Xã Bắc Ruộng. </t>
  </si>
  <si>
    <t>Các xã: Đức Bình, Đức Thuận và thị trấn Lạc Tánh</t>
  </si>
  <si>
    <t>Xã Trà Tân, xã Tân Hà, xã Đông Hà</t>
  </si>
  <si>
    <t>Xã Đức Thuận và thị trấn Lạc Tánh</t>
  </si>
  <si>
    <t>Xã Nghị Đức và   xã Măng Tố</t>
  </si>
  <si>
    <t>Cải tạo Kênh tiêu Suối Cây Xoài (giai đoạn 2)</t>
  </si>
  <si>
    <t>Xã Tân Thành</t>
  </si>
  <si>
    <t xml:space="preserve">Quyết định số 3027/QĐ-UBND ngày 30/10/2015 của UBND tỉnh  </t>
  </si>
  <si>
    <t>Tổng cộng</t>
  </si>
  <si>
    <t>Phường Phú Thuỷ</t>
  </si>
  <si>
    <t>Phường Phú Trinh</t>
  </si>
  <si>
    <t>Xã Tiến Thành</t>
  </si>
  <si>
    <t>Xã Hàm Kiệm và  Hàm Mỹ</t>
  </si>
  <si>
    <t>Công ty TNHH TMDV Đầu tư và Phát triển Năng lượng sạch Châu Á</t>
  </si>
  <si>
    <t>Giấy chứng nhận đầu tư số 3013570672 ngày 29/3/2019 của Sở Kế hoạch và Đầu tư</t>
  </si>
  <si>
    <t>Công ty Cổ phần Phong điện Thuận Bình</t>
  </si>
  <si>
    <t>Quyết định chủ trương đầu tư số 2341/QĐ-UBND ngày 15/8/2016 của UBND tỉnh</t>
  </si>
  <si>
    <t xml:space="preserve"> Ngoài ngân sách</t>
  </si>
  <si>
    <t>Xã Phước Thể,
Phú Lạc</t>
  </si>
  <si>
    <t>Xã Phú Lạc</t>
  </si>
  <si>
    <t>Đất thủy lợi</t>
  </si>
  <si>
    <t>Dự án cải tạo, nâng cấp các công trình thiết yếu đoạn Nha Trang - Sài Gòn, tuyến đường sắt Hà Nội - TP Hồ Chí Minh qua địa bàn huyện Tuy Phong</t>
  </si>
  <si>
    <t>Ban Quản lý dự án đường sắt</t>
  </si>
  <si>
    <t>Dự án cải tạo, nâng cấp các công trình thiết yếu đoạn Nha Trang - Sài Gòn, tuyến đường sắt Hà Nội - TP Hồ Chí Minh qua địa bàn huyện Tánh Linh</t>
  </si>
  <si>
    <t xml:space="preserve">Quyết định số 3027/QĐ-UBND ngày 30/10/2015 của UBND tỉnh </t>
  </si>
  <si>
    <t>Xã Phước Thể và
Phú Lạc</t>
  </si>
  <si>
    <t>Cải tạo, nâng cấp các công trình thiết yếu đoạn Nha Trang - Sài Gòn, tuyến đường sắt Hà Nội - TP.Hồ Chí Minh qua địa bàn huyện Hàm Thuận Nam</t>
  </si>
  <si>
    <t>Dự án cải tạo, nâng cấp các công trình thiết yếu đoạn Nha Trang - Sài Gòn, tuyến đường sắt Hà Nội - TP Hồ Chí Minh qua địa bàn huyện Bắc Bình</t>
  </si>
  <si>
    <t>Các xã</t>
  </si>
  <si>
    <t>Các xã huyện Bắc Bình và xã Hòa Minh, huyện Tuy Phong</t>
  </si>
  <si>
    <t>Nhà máy điện gió Phú Lạc (giai đoạn 2)</t>
  </si>
  <si>
    <t>Huyện Hàm Tân</t>
  </si>
  <si>
    <t>Dự án cải tạo, nâng cấp các công trình thiết yếu đoạn Nha Trang - Sài Gòn, tuyến đường sắt Hà Nội - TP Hồ Chí Minh qua địa bàn huyện Hàm Tân</t>
  </si>
  <si>
    <t>Xã Tân Đức</t>
  </si>
  <si>
    <t>Quyết định số 2841/QĐ-UBND ngày 30/9/2016 của UBND tỉnh</t>
  </si>
  <si>
    <t>Các xã, huyện Bắc Bình và xã Hòa Minh, huyện Tuy Phong</t>
  </si>
  <si>
    <t xml:space="preserve">Nạo vét, khơi thông mở rộng 500 m đoạn suối Ma Hý (cuối kênh tiêu KT7) </t>
  </si>
  <si>
    <t>Xã Phan Thanh</t>
  </si>
  <si>
    <t>Quyết định số 1960/QĐ-UBND ngày 31/7/2018 của UBND tỉnh</t>
  </si>
  <si>
    <t>Quyết định số 1744/QĐ-UBND ngày 06/7/2018 của UBND tỉnh</t>
  </si>
  <si>
    <t>Đường vào khu dân cư thôn 4, xã Gia Huynh, huyện Tánh Linh (đoạn qua xã Tân Đức, huyện Hàm Tân)</t>
  </si>
  <si>
    <t>Thành phố Phan Thiết</t>
  </si>
  <si>
    <t>Trong ngân sách</t>
  </si>
  <si>
    <t>hỏi</t>
  </si>
  <si>
    <t>Phường Thanh Hải</t>
  </si>
  <si>
    <t>Kè Bảo vệ bờ biển phường Thanh Hải</t>
  </si>
  <si>
    <t>Đường Hàm Kiệm - Tiến Thành (đoạn từ Quốc lộ 1 đến đường ĐT.719B)</t>
  </si>
  <si>
    <t xml:space="preserve">Xã Thiện Nghiệp </t>
  </si>
  <si>
    <t>Xã Hàm Đức</t>
  </si>
  <si>
    <t>Xã Hồng Phong</t>
  </si>
  <si>
    <t>Xã Hồng Sơn</t>
  </si>
  <si>
    <t>Giấy chứng nhận đăng ký đầu tư số 3013570672 ngày 29/3/2019 của Sở Kế hoạch và Đầu tư</t>
  </si>
  <si>
    <t xml:space="preserve">Xã Bắc Ruộng </t>
  </si>
  <si>
    <t>Sở Giao thông Vận tải</t>
  </si>
  <si>
    <t>Khu du lịch cộng đồng Biển Việt - Shores</t>
  </si>
  <si>
    <t>Công ty Cổ phần TAT Tiến Thành</t>
  </si>
  <si>
    <t>Quyết định chủ trương đầu tư số 1004/QĐ-UBND ngày 04/5/2020 của UBND tỉnh</t>
  </si>
  <si>
    <t>Cải tạo, nâng cấp các công trình thiết yếu đoạn Nha Trang - Sài Gòn, tuyến đường sắt Hà Nội - TP.Hồ Chí Minh qua địa bàn huyện Hàm Thuận Bắc</t>
  </si>
  <si>
    <t>Ban Quản lý Dự án đẩu tư xây dựng các công trình nông nghiệp và Phát triển nông thôn tỉnh Bình Thuận</t>
  </si>
  <si>
    <t>Ban Quản lý Dự án đầu tư xây dựng các công trình nông nghiệp và Phát triển nông thôn tỉnh Bình Thuận</t>
  </si>
  <si>
    <t>Xã Tiến Thành, thành phố Phan Thiết và xã Hàm Kiệm, huyện Hàm Thuận Nam</t>
  </si>
  <si>
    <t>Đất giáo dục</t>
  </si>
  <si>
    <t>Quyết định số 9380/QĐ-UBND ngày 06/12/2018 của UBND thành phố Phan Thiết</t>
  </si>
  <si>
    <t>Trường Tiểu học Phú Trinh 2</t>
  </si>
  <si>
    <t>Đất tôn giáo</t>
  </si>
  <si>
    <t>Xã Tân Xuân</t>
  </si>
  <si>
    <t>Tu đoàn bác áí xã hội</t>
  </si>
  <si>
    <t>Nghị quyết số 08/NQ-HĐND ngày 08/5/2020 của Hội đồng nhân dân tỉnh</t>
  </si>
  <si>
    <t>Quyết định 
329/QĐ-SKHĐT ngày 15/11/2012 của Sở Kế hoạch và Đầu tư</t>
  </si>
  <si>
    <t>Xã Tiến Thành,Tp Phan Thiết và xã Hàm Kiệm, huyện Hàm Thuận Nam</t>
  </si>
  <si>
    <t>Đây là công trình tôn giáo và không thuộc trường hợp cấp Quyết định chủ trương đầu tư; Dự án đã được Ban chỉ đạo tôn giáo có ý kiến thống nhất cho phép thành lập và được UBND tỉnh thống nhất chủ trương đầu tư.</t>
  </si>
  <si>
    <t>Hạng mục: Trận địa tên lửa và đường giao thông kết nối</t>
  </si>
  <si>
    <t>Thuộc Cảng Hàng không Phan Thiết</t>
  </si>
  <si>
    <t>Hạng mục: Đài dẫn K3</t>
  </si>
  <si>
    <t>Hạng mục: Trận địa pháo 2,3,4 và đường kết nối</t>
  </si>
  <si>
    <t>Hạng mục: Đài dẫn đường xa K1, M1, M2, M3</t>
  </si>
  <si>
    <t xml:space="preserve"> Dự án này đã được HĐND tỉnh cho phép chuyển mục đích đất lúa tại Nghị quyết số 97/NQ-HĐND  ngày 19/12/2019 với diện tích 0,16 ha. Nay, sau khi đo đạc phát sinh thêm 0,4 ha đất trồng lúa.</t>
  </si>
  <si>
    <t xml:space="preserve"> Dự án này đã được HĐND tỉnh cho phép chuyển mục đích đất lúa tại Nghị quyết số  97/NQ-HĐND ngày 19/12/2019 với diện tích 0,2 ha. Nay, sau khi đo đạc phát sinh thêm 0,8 ha đất trồng lúa.</t>
  </si>
  <si>
    <t xml:space="preserve"> Dự án đã được HĐND tỉnh thông qua tại Nghị quyết số 97/NQ-HĐND  ngày 19/12/2019 với diện tích 4,7 ha.  Nay qua đo đạc thực tế thì diện tích đất dự án hiện nay là 7,91 ha (tăng thêm 3,21 ha, trong đó  có 0,74 ha đất trồng lúa). Do đó tiếp tục bổ sung phần diện tích đất lúa cho phù hợp diện tích thực tế dự án.</t>
  </si>
  <si>
    <t xml:space="preserve"> Dự án này đã được HĐND tỉnh thông qua danh mục thu hồi đất tại Nghị quyết số  97/NQ-HĐND  ngày 19/12/2019 với diện tích 0,7 ha. Nay, qua đo đạc thực tế thì diện tích đất dự án hiện nay là 2,2 ha (tăng thêm 1,5 ha, trong đó  có 0,4 ha đất trồng lúa). Do đó tiếp tục bổ sung phần diện tích thu hồi đất tăng thêm 1,5 ha cho phù hợp diện tích thực tế dự án.</t>
  </si>
  <si>
    <t xml:space="preserve"> Dự án được HĐND tỉnh thông qua tại Nghị quyết số 97/NQ-HĐND ngày 19/12/2019 với diện tích 4,7 ha. Nay qua đo đạc thực tế, diện tích đất dự án hiện là 7,91 ha (tăng thêm 3,21 ha, trong đó có 0,74 ha đất trồng lúa). Do đó tiếp tục bổ sung phần diện tích thu hồi đất 3,21 ha (trong đó có 0,74 ha đất lúa) cho phù hợp diện tích thực tế của dự án.</t>
  </si>
  <si>
    <t xml:space="preserve"> Dự án này đã được HĐND tỉnh thông qua danh mục thu hồi đất tại Nghị quyết số 97/NQ-HĐND  ngày 19/12/2019 với diện tích 0,8 ha. Nay, qua đo đạc thực tế thì diện tích đất dự án hiện nay là 2,8 ha (tăng thêm 2 ha, trong đó  có 0,8 ha đất trồng lúa). Do đó tiếp tục bổ sung phần diện tích thu hồi đất cho phù hợp diện tích thực tế dự án.</t>
  </si>
  <si>
    <t>Chuyển mục đích sử dụng đất lúa nằm trong hành lang đường bộ; chủ đầu tư không được xây dựng công trình kiên cố nhưng phải thực hiện nghĩa vụ tài chính đát đai theo quy định.</t>
  </si>
  <si>
    <t>Quần thể du lịch nghỉ dưỡng, dân cư cao cấp và thể thao biển</t>
  </si>
  <si>
    <t>Liên doanh Công ty TNHH SXTM Tân Á và Công ty Cổ phần Tập đoàn ĐTXD Cường Thịnh Thi</t>
  </si>
  <si>
    <t>Quyết định chủ trương đầu tư số 2379/QĐ-UBND ngày 17/9/2019 của UBND tỉnh</t>
  </si>
  <si>
    <t xml:space="preserve">Quyết định số 2819/QĐ-UBND ngày 27/12/2011 và Quyết định số 1386/QĐ-UBND ngày 04/6/2019 của UBND tỉnh </t>
  </si>
  <si>
    <t>Quyết định số 759/QĐ-UBND ngày 20/3/2018 của UBND tỉnh</t>
  </si>
  <si>
    <t>Quyết định số 1919/QĐ-UBND ngày 07/7/2017 của UBND tỉnh</t>
  </si>
  <si>
    <t>Quyết định phê duyệt dự án đầu tư số 2115/QĐ-BGTVT ngày 08/11/2019 của Bộ Giao thông vận tải</t>
  </si>
  <si>
    <t>Quyết định số 1925/QĐ-BGTVT ngày 29/8/2018 của Bộ Giao thông vận tải</t>
  </si>
  <si>
    <t>Quyết định 414/QĐ-SKHĐT ngày 28/10/2016 của Sở Kế hoạch và Đầu tư</t>
  </si>
  <si>
    <t>Nghị quyết số 05/NQ-HĐND ngày 08/5/2020 của Hội đồng nhân dân tỉnh</t>
  </si>
  <si>
    <t>Quyết định số 2115/QĐ-BGTVT ngày 08/11/2019 của Bộ Giao thông vận tải</t>
  </si>
  <si>
    <t>Đường dây đấu nối vào Nhà máy Phong điện Phước Thể</t>
  </si>
  <si>
    <t>Tổng công ty Điện lực Miền Nam</t>
  </si>
  <si>
    <t>Đường dây và móng trụ thuộc Nhà máy điện Mặt trời Thuận Minh 2</t>
  </si>
  <si>
    <t xml:space="preserve"> Dự án này đã được HĐND tỉnh cho phép thu hồi đất tại Nghị quyết số 67/NQ-HĐND  ngày 17/12/2018. Nay, sau khi thỏa thuận hướng tuyến phát sinh 0,26 ha đất trồng lúa (diện tích đất trồng lúa này không cập nhật vào danh mục thu hồi đất)</t>
  </si>
  <si>
    <t xml:space="preserve">Quyết định số 1919/QĐ-UBND ngày 07/7/2017 của UBND tỉnh </t>
  </si>
  <si>
    <t xml:space="preserve">Cơ sở bảo trợ xã hội chăm sóc người cao tuổi an dưỡng </t>
  </si>
  <si>
    <t>Công văn số 3907/UBND-KGVXNV ngày 15/10/2019 của UBND tỉnh</t>
  </si>
  <si>
    <t>Theo Công văn số 997/UBND-ĐTQH ngày 19/3/2020 của UBND tình thì Dự án do Công ty tự bỏ kinh phí thực hiện và Công ty không yêu cầu nhà nước hoàn vốn hoặc khấu trừ vào tiền sử dụng đất, tiền thuê đất</t>
  </si>
  <si>
    <t>Biểu số 02</t>
  </si>
  <si>
    <t>Biểu số 01</t>
  </si>
  <si>
    <t>Cơ sở pháp lý</t>
  </si>
  <si>
    <t>II</t>
  </si>
  <si>
    <t>III</t>
  </si>
  <si>
    <t>IV</t>
  </si>
  <si>
    <t>V</t>
  </si>
  <si>
    <t>Giấy chứng nhận đầu tư hoặc quyết định phê duyệt dư án hoặc văn bản pháp lý có liên quan</t>
  </si>
  <si>
    <t xml:space="preserve">  Hạng mục: Trận địa pháo 1 và đường giao thông kết nối</t>
  </si>
  <si>
    <r>
      <t xml:space="preserve">DANH MỤC CÁC DỰ ÁN CHUYỂN MỤC ĐÍCH SỬ DỤNG ĐẤT TRỒNG LÚA
 BỔ SUNG THỰC HIỆN TRONG NĂM 2020 </t>
    </r>
    <r>
      <rPr>
        <b/>
        <sz val="12"/>
        <rFont val="Times New Roman"/>
        <family val="1"/>
      </rPr>
      <t xml:space="preserve">
</t>
    </r>
    <r>
      <rPr>
        <i/>
        <sz val="14"/>
        <rFont val="Times New Roman"/>
        <family val="1"/>
      </rPr>
      <t>(Ban hành kèm theo Nghị quyết số 18/NQ-HĐND ngày 22/7/2020 của Hội đồng nhân dân tỉnh)</t>
    </r>
    <r>
      <rPr>
        <b/>
        <sz val="12"/>
        <rFont val="Times New Roman"/>
        <family val="1"/>
      </rPr>
      <t xml:space="preserve">
</t>
    </r>
  </si>
  <si>
    <r>
      <t xml:space="preserve">DANH MỤC CÁC DỰ ÁN THUỘC TRƯỜNG HỢP NHÀ NƯỚC THU HỒI ĐẤT BỔ SUNG THỰC HIỆN TRONG NĂM 2020
</t>
    </r>
    <r>
      <rPr>
        <i/>
        <sz val="11"/>
        <rFont val="Times New Roman"/>
        <family val="1"/>
      </rPr>
      <t>(Ban hành kèm theo Nghị quyết số  18/NQ-HĐND ngày  22/7/2020 của Hội đồng nhân dân tỉnh)</t>
    </r>
  </si>
</sst>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vnđ&quot;;\-#,##0&quot;vnđ&quot;"/>
    <numFmt numFmtId="173" formatCode="#,##0&quot;vnđ&quot;;[Red]\-#,##0&quot;vnđ&quot;"/>
    <numFmt numFmtId="174" formatCode="#,##0.00&quot;vnđ&quot;;\-#,##0.00&quot;vnđ&quot;"/>
    <numFmt numFmtId="175" formatCode="#,##0.00&quot;vnđ&quot;;[Red]\-#,##0.00&quot;vnđ&quot;"/>
    <numFmt numFmtId="176" formatCode="_-* #,##0&quot;vnđ&quot;_-;\-* #,##0&quot;vnđ&quot;_-;_-* &quot;-&quot;&quot;vnđ&quot;_-;_-@_-"/>
    <numFmt numFmtId="177" formatCode="_-* #,##0_v_n_đ_-;\-* #,##0_v_n_đ_-;_-* &quot;-&quot;_v_n_đ_-;_-@_-"/>
    <numFmt numFmtId="178" formatCode="_-* #,##0.00&quot;vnđ&quot;_-;\-* #,##0.00&quot;vnđ&quot;_-;_-* &quot;-&quot;??&quot;vnđ&quot;_-;_-@_-"/>
    <numFmt numFmtId="179" formatCode="_-* #,##0.00_v_n_đ_-;\-* #,##0.00_v_n_đ_-;_-* &quot;-&quot;??_v_n_đ_-;_-@_-"/>
    <numFmt numFmtId="180" formatCode="#,##0\ &quot;vnđ&quot;_);\(#,##0\ &quot;vnđ&quot;\)"/>
    <numFmt numFmtId="181" formatCode="#,##0\ &quot;vnđ&quot;_);[Red]\(#,##0\ &quot;vnđ&quot;\)"/>
    <numFmt numFmtId="182" formatCode="#,##0.00\ &quot;vnđ&quot;_);\(#,##0.00\ &quot;vnđ&quot;\)"/>
    <numFmt numFmtId="183" formatCode="#,##0.00\ &quot;vnđ&quot;_);[Red]\(#,##0.00\ &quot;vnđ&quot;\)"/>
    <numFmt numFmtId="184" formatCode="_ * #,##0_)\ &quot;vnđ&quot;_ ;_ * \(#,##0\)\ &quot;vnđ&quot;_ ;_ * &quot;-&quot;_)\ &quot;vnđ&quot;_ ;_ @_ "/>
    <numFmt numFmtId="185" formatCode="_ * #,##0_)\ _V_N_Đ_ ;_ * \(#,##0\)\ _V_N_Đ_ ;_ * &quot;-&quot;_)\ _V_N_Đ_ ;_ @_ "/>
    <numFmt numFmtId="186" formatCode="_ * #,##0.00_)\ &quot;vnđ&quot;_ ;_ * \(#,##0.00\)\ &quot;vnđ&quot;_ ;_ * &quot;-&quot;??_)\ &quot;vnđ&quot;_ ;_ @_ "/>
    <numFmt numFmtId="187" formatCode="_ * #,##0.00_)\ _V_N_Đ_ ;_ * \(#,##0.00\)\ _V_N_Đ_ ;_ * &quot;-&quot;??_)\ _V_N_Đ_ ;_ @_ "/>
    <numFmt numFmtId="188" formatCode="#,##0&quot;vnđ&quot;_);\(#,##0&quot;vnđ&quot;\)"/>
    <numFmt numFmtId="189" formatCode="#,##0&quot;vnđ&quot;_);[Red]\(#,##0&quot;vnđ&quot;\)"/>
    <numFmt numFmtId="190" formatCode="#,##0.00&quot;vnđ&quot;_);\(#,##0.00&quot;vnđ&quot;\)"/>
    <numFmt numFmtId="191" formatCode="#,##0.00&quot;vnđ&quot;_);[Red]\(#,##0.00&quot;vnđ&quot;\)"/>
    <numFmt numFmtId="192" formatCode="_ * #,##0_)&quot;vnđ&quot;_ ;_ * \(#,##0\)&quot;vnđ&quot;_ ;_ * &quot;-&quot;_)&quot;vnđ&quot;_ ;_ @_ "/>
    <numFmt numFmtId="193" formatCode="_ * #,##0_)_V_N_Đ_ ;_ * \(#,##0\)_V_N_Đ_ ;_ * &quot;-&quot;_)_V_N_Đ_ ;_ @_ "/>
    <numFmt numFmtId="194" formatCode="_ * #,##0.00_)&quot;vnđ&quot;_ ;_ * \(#,##0.00\)&quot;vnđ&quot;_ ;_ * &quot;-&quot;??_)&quot;vnđ&quot;_ ;_ @_ "/>
    <numFmt numFmtId="195" formatCode="_ * #,##0.00_)_V_N_Đ_ ;_ * \(#,##0.00\)_V_N_Đ_ ;_ * &quot;-&quot;??_)_V_N_Đ_ ;_ @_ "/>
    <numFmt numFmtId="196" formatCode="0_);\(0\)"/>
    <numFmt numFmtId="197" formatCode="&quot;SFr.&quot;\ #,##0.00"/>
    <numFmt numFmtId="198" formatCode="&quot;Yes&quot;;&quot;Yes&quot;;&quot;No&quot;"/>
    <numFmt numFmtId="199" formatCode="&quot;True&quot;;&quot;True&quot;;&quot;False&quot;"/>
    <numFmt numFmtId="200" formatCode="&quot;On&quot;;&quot;On&quot;;&quot;Off&quot;"/>
    <numFmt numFmtId="201" formatCode="[$€-2]\ #,##0.00_);[Red]\([$€-2]\ #,##0.00\)"/>
    <numFmt numFmtId="202" formatCode="0.00_ ;\-0.00\ "/>
    <numFmt numFmtId="203" formatCode="_-* #,##0\ _₫_-;\-* #,##0\ _₫_-;_-* &quot;-&quot;??\ _₫_-;_-@_-"/>
    <numFmt numFmtId="204" formatCode="_(* #,##0_);_(* \(#,##0\);_(* &quot;-&quot;??_);_(@_)"/>
    <numFmt numFmtId="205" formatCode="#,##0.0;[Red]#,##0.0"/>
    <numFmt numFmtId="206" formatCode="#,##0.0"/>
    <numFmt numFmtId="207" formatCode="_(* #,##0.0_);_(* \(#,##0.0\);_(* &quot;-&quot;??_);_(@_)"/>
    <numFmt numFmtId="208" formatCode="#,##0.0\ ;&quot; (&quot;#,##0.0\);&quot; -&quot;#\ ;@\ "/>
    <numFmt numFmtId="209" formatCode="#,##0.00\ ;&quot; (&quot;#,##0.00\);&quot; -&quot;#\ ;@\ "/>
    <numFmt numFmtId="210" formatCode="#,##0\ ;&quot; (&quot;#,##0\);&quot; -&quot;#\ ;@\ "/>
    <numFmt numFmtId="211" formatCode="#,##0;[Red]#,##0"/>
    <numFmt numFmtId="212" formatCode="0.0"/>
    <numFmt numFmtId="213" formatCode="_-* #,##0.0\ _₫_-;\-* #,##0.0\ _₫_-;_-* &quot;-&quot;??\ _₫_-;_-@_-"/>
    <numFmt numFmtId="214" formatCode="0.000"/>
    <numFmt numFmtId="215" formatCode="#,##0.000"/>
    <numFmt numFmtId="216" formatCode="_-* #,##0.00_-;\-* #,##0.00_-;_-* &quot;-&quot;??_-;_-@_-"/>
    <numFmt numFmtId="217" formatCode="#,##0.0000"/>
    <numFmt numFmtId="218" formatCode="#,##0.000;[Red]#,##0.000"/>
    <numFmt numFmtId="219" formatCode="#,##0.0000;[Red]#,##0.0000"/>
    <numFmt numFmtId="220" formatCode="#,##0.00;[Red]#,##0.00"/>
    <numFmt numFmtId="221" formatCode="&quot;$&quot;#,##0.00"/>
  </numFmts>
  <fonts count="52">
    <font>
      <sz val="11"/>
      <color indexed="8"/>
      <name val="Calibri"/>
      <family val="2"/>
    </font>
    <font>
      <sz val="10"/>
      <name val="Arial"/>
      <family val="2"/>
    </font>
    <font>
      <sz val="12"/>
      <name val="Times New Roman"/>
      <family val="1"/>
    </font>
    <font>
      <sz val="8"/>
      <name val="Calibri"/>
      <family val="2"/>
    </font>
    <font>
      <sz val="10"/>
      <name val="Mangal"/>
      <family val="2"/>
    </font>
    <font>
      <sz val="11"/>
      <color indexed="8"/>
      <name val="Arial"/>
      <family val="2"/>
    </font>
    <font>
      <sz val="12"/>
      <color indexed="8"/>
      <name val="Times New Roman"/>
      <family val="2"/>
    </font>
    <font>
      <sz val="11"/>
      <name val="Arial"/>
      <family val="2"/>
    </font>
    <font>
      <b/>
      <sz val="9"/>
      <name val="Tahoma"/>
      <family val="2"/>
    </font>
    <font>
      <sz val="9"/>
      <name val="Tahoma"/>
      <family val="2"/>
    </font>
    <font>
      <u val="single"/>
      <sz val="11"/>
      <color indexed="20"/>
      <name val="Calibri"/>
      <family val="2"/>
    </font>
    <font>
      <u val="single"/>
      <sz val="11"/>
      <color indexed="12"/>
      <name val="Calibri"/>
      <family val="2"/>
    </font>
    <font>
      <b/>
      <sz val="12"/>
      <name val="Times New Roman"/>
      <family val="1"/>
    </font>
    <font>
      <b/>
      <sz val="14"/>
      <name val="Times New Roman"/>
      <family val="1"/>
    </font>
    <font>
      <i/>
      <sz val="14"/>
      <name val="Times New Roman"/>
      <family val="1"/>
    </font>
    <font>
      <sz val="11"/>
      <name val="Times New Roman"/>
      <family val="1"/>
    </font>
    <font>
      <b/>
      <sz val="11"/>
      <name val="Times New Roman"/>
      <family val="1"/>
    </font>
    <font>
      <b/>
      <i/>
      <sz val="11"/>
      <name val="Times New Roman"/>
      <family val="1"/>
    </font>
    <font>
      <sz val="10"/>
      <name val="Times New Roman"/>
      <family val="1"/>
    </font>
    <font>
      <i/>
      <sz val="11"/>
      <name val="Times New Roman"/>
      <family val="1"/>
    </font>
    <font>
      <b/>
      <sz val="10"/>
      <name val="Times New Roman"/>
      <family val="1"/>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b/>
      <sz val="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0"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15"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0" fillId="23" borderId="0" applyNumberFormat="0" applyBorder="0" applyAlignment="0" applyProtection="0"/>
    <xf numFmtId="0" fontId="5" fillId="0" borderId="0">
      <alignment/>
      <protection/>
    </xf>
    <xf numFmtId="0" fontId="41" fillId="24" borderId="1" applyNumberFormat="0" applyAlignment="0" applyProtection="0"/>
    <xf numFmtId="0" fontId="42" fillId="25" borderId="2"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209" fontId="4" fillId="0" borderId="0" applyFill="0" applyBorder="0" applyAlignment="0" applyProtection="0"/>
    <xf numFmtId="43" fontId="1" fillId="0" borderId="0" applyFont="0" applyFill="0" applyBorder="0" applyAlignment="0" applyProtection="0"/>
    <xf numFmtId="187" fontId="0" fillId="0" borderId="0" applyFont="0" applyFill="0" applyBorder="0" applyAlignment="0" applyProtection="0"/>
    <xf numFmtId="43" fontId="2"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45" fillId="27" borderId="1" applyNumberFormat="0" applyAlignment="0" applyProtection="0"/>
    <xf numFmtId="0" fontId="46" fillId="0" borderId="6" applyNumberFormat="0" applyFill="0" applyAlignment="0" applyProtection="0"/>
    <xf numFmtId="0" fontId="47" fillId="2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7"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6" fillId="0" borderId="0">
      <alignment/>
      <protection/>
    </xf>
    <xf numFmtId="0" fontId="0" fillId="29" borderId="7" applyNumberFormat="0" applyFont="0" applyAlignment="0" applyProtection="0"/>
    <xf numFmtId="0" fontId="48" fillId="24"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3">
    <xf numFmtId="0" fontId="0" fillId="0" borderId="0" xfId="0" applyAlignment="1">
      <alignment/>
    </xf>
    <xf numFmtId="0" fontId="2" fillId="0" borderId="0" xfId="0" applyFont="1" applyFill="1" applyBorder="1" applyAlignment="1">
      <alignment vertical="center"/>
    </xf>
    <xf numFmtId="0" fontId="12" fillId="0" borderId="0" xfId="62" applyFont="1" applyFill="1" applyBorder="1" applyAlignment="1">
      <alignment horizontal="center" vertical="center" wrapText="1"/>
      <protection/>
    </xf>
    <xf numFmtId="0" fontId="2" fillId="0" borderId="0" xfId="0" applyFont="1" applyFill="1" applyAlignment="1">
      <alignment vertical="center"/>
    </xf>
    <xf numFmtId="1" fontId="15" fillId="0" borderId="10" xfId="62" applyNumberFormat="1" applyFont="1" applyFill="1" applyBorder="1" applyAlignment="1">
      <alignment horizontal="center" vertical="center" wrapText="1"/>
      <protection/>
    </xf>
    <xf numFmtId="1" fontId="16" fillId="0" borderId="10" xfId="62" applyNumberFormat="1" applyFont="1" applyFill="1" applyBorder="1" applyAlignment="1">
      <alignment horizontal="center" vertical="center" wrapText="1"/>
      <protection/>
    </xf>
    <xf numFmtId="0" fontId="16" fillId="0" borderId="10" xfId="62" applyFont="1" applyFill="1" applyBorder="1" applyAlignment="1">
      <alignment horizontal="center" vertical="center" wrapText="1"/>
      <protection/>
    </xf>
    <xf numFmtId="217" fontId="16" fillId="0" borderId="10" xfId="62" applyNumberFormat="1" applyFont="1" applyFill="1" applyBorder="1" applyAlignment="1">
      <alignment horizontal="center" vertical="center" wrapText="1"/>
      <protection/>
    </xf>
    <xf numFmtId="3" fontId="16" fillId="0" borderId="10" xfId="62" applyNumberFormat="1" applyFont="1" applyFill="1" applyBorder="1" applyAlignment="1">
      <alignment horizontal="center" vertical="center" wrapText="1"/>
      <protection/>
    </xf>
    <xf numFmtId="0" fontId="16" fillId="0" borderId="10" xfId="72" applyFont="1" applyFill="1" applyBorder="1" applyAlignment="1">
      <alignment horizontal="center" vertical="center" wrapText="1"/>
      <protection/>
    </xf>
    <xf numFmtId="0" fontId="16" fillId="0" borderId="0" xfId="0" applyFont="1" applyFill="1" applyAlignment="1">
      <alignment vertical="center"/>
    </xf>
    <xf numFmtId="0" fontId="15" fillId="0" borderId="10" xfId="0" applyFont="1" applyFill="1" applyBorder="1" applyAlignment="1">
      <alignment horizontal="center" vertical="center"/>
    </xf>
    <xf numFmtId="0" fontId="15" fillId="0" borderId="10" xfId="0" applyFont="1" applyFill="1" applyBorder="1" applyAlignment="1">
      <alignment horizontal="left" vertical="center" wrapText="1"/>
    </xf>
    <xf numFmtId="3"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5" fillId="0" borderId="10" xfId="43" applyNumberFormat="1" applyFont="1" applyFill="1" applyBorder="1" applyAlignment="1">
      <alignment horizontal="center" vertical="center"/>
    </xf>
    <xf numFmtId="4" fontId="15" fillId="0" borderId="10" xfId="43" applyNumberFormat="1" applyFont="1" applyFill="1" applyBorder="1" applyAlignment="1">
      <alignment vertical="center"/>
    </xf>
    <xf numFmtId="0" fontId="15" fillId="0" borderId="0" xfId="0" applyFont="1" applyFill="1" applyAlignment="1">
      <alignment/>
    </xf>
    <xf numFmtId="1" fontId="2" fillId="0" borderId="10" xfId="0" applyNumberFormat="1" applyFont="1" applyFill="1" applyBorder="1" applyAlignment="1">
      <alignment horizontal="center" vertical="center"/>
    </xf>
    <xf numFmtId="0" fontId="15" fillId="0" borderId="10" xfId="75" applyFont="1" applyFill="1" applyBorder="1" applyAlignment="1">
      <alignment horizontal="left" vertical="center" wrapText="1"/>
      <protection/>
    </xf>
    <xf numFmtId="0" fontId="15" fillId="0" borderId="10" xfId="73" applyFont="1" applyFill="1" applyBorder="1" applyAlignment="1">
      <alignment horizontal="center" vertical="center" wrapText="1"/>
      <protection/>
    </xf>
    <xf numFmtId="0" fontId="15" fillId="0" borderId="10" xfId="64" applyFont="1" applyFill="1" applyBorder="1" applyAlignment="1">
      <alignment horizontal="center" vertical="center" wrapText="1"/>
      <protection/>
    </xf>
    <xf numFmtId="4" fontId="15" fillId="0" borderId="10" xfId="62" applyNumberFormat="1" applyFont="1" applyFill="1" applyBorder="1" applyAlignment="1">
      <alignment horizontal="center" vertical="center" wrapText="1"/>
      <protection/>
    </xf>
    <xf numFmtId="0" fontId="15" fillId="0" borderId="10" xfId="72" applyFont="1" applyFill="1" applyBorder="1" applyAlignment="1">
      <alignment horizontal="center" vertical="center" wrapText="1"/>
      <protection/>
    </xf>
    <xf numFmtId="204" fontId="15" fillId="0" borderId="10" xfId="62" applyNumberFormat="1" applyFont="1" applyFill="1" applyBorder="1" applyAlignment="1">
      <alignment horizontal="center" vertical="center" wrapText="1"/>
      <protection/>
    </xf>
    <xf numFmtId="4" fontId="15" fillId="0" borderId="10" xfId="74" applyNumberFormat="1" applyFont="1" applyFill="1" applyBorder="1" applyAlignment="1">
      <alignment horizontal="center" vertical="center"/>
      <protection/>
    </xf>
    <xf numFmtId="1" fontId="15" fillId="0" borderId="10" xfId="0" applyNumberFormat="1" applyFont="1" applyFill="1" applyBorder="1" applyAlignment="1">
      <alignment horizontal="center" vertical="center"/>
    </xf>
    <xf numFmtId="0" fontId="15" fillId="0" borderId="10" xfId="77" applyFont="1" applyFill="1" applyBorder="1" applyAlignment="1">
      <alignment horizontal="center" vertical="center" wrapText="1"/>
      <protection/>
    </xf>
    <xf numFmtId="0" fontId="18" fillId="0" borderId="0" xfId="0" applyFont="1" applyFill="1" applyAlignment="1">
      <alignment vertical="center"/>
    </xf>
    <xf numFmtId="0" fontId="15" fillId="0" borderId="10" xfId="65" applyFont="1" applyFill="1" applyBorder="1" applyAlignment="1">
      <alignment horizontal="left" vertical="center" wrapText="1"/>
      <protection/>
    </xf>
    <xf numFmtId="0" fontId="15" fillId="0" borderId="10" xfId="65" applyFont="1" applyFill="1" applyBorder="1" applyAlignment="1">
      <alignment horizontal="center" vertical="center" wrapText="1"/>
      <protection/>
    </xf>
    <xf numFmtId="4" fontId="2" fillId="0" borderId="0" xfId="0" applyNumberFormat="1" applyFont="1" applyFill="1" applyAlignment="1">
      <alignment/>
    </xf>
    <xf numFmtId="0" fontId="2" fillId="0" borderId="0" xfId="0" applyFont="1" applyFill="1" applyAlignment="1">
      <alignment/>
    </xf>
    <xf numFmtId="4" fontId="15" fillId="0" borderId="10" xfId="0" applyNumberFormat="1" applyFont="1" applyFill="1" applyBorder="1" applyAlignment="1">
      <alignment vertical="center" wrapText="1"/>
    </xf>
    <xf numFmtId="4" fontId="15" fillId="0" borderId="10" xfId="0" applyNumberFormat="1" applyFont="1" applyFill="1" applyBorder="1" applyAlignment="1">
      <alignment vertical="center"/>
    </xf>
    <xf numFmtId="0" fontId="15" fillId="0" borderId="10" xfId="77" applyFont="1" applyFill="1" applyBorder="1" applyAlignment="1">
      <alignment horizontal="left" vertical="center" wrapText="1"/>
      <protection/>
    </xf>
    <xf numFmtId="0" fontId="20" fillId="0" borderId="0" xfId="0" applyFont="1" applyFill="1" applyAlignment="1">
      <alignment vertical="center"/>
    </xf>
    <xf numFmtId="1" fontId="15" fillId="0" borderId="10" xfId="0" applyNumberFormat="1" applyFont="1" applyFill="1" applyBorder="1" applyAlignment="1">
      <alignment vertical="center"/>
    </xf>
    <xf numFmtId="1" fontId="15" fillId="0" borderId="10" xfId="76" applyNumberFormat="1" applyFont="1" applyFill="1" applyBorder="1" applyAlignment="1">
      <alignment horizontal="center" vertical="center" wrapText="1"/>
      <protection/>
    </xf>
    <xf numFmtId="0" fontId="15" fillId="0" borderId="10" xfId="62" applyFont="1" applyFill="1" applyBorder="1" applyAlignment="1">
      <alignment horizontal="center" vertical="center" wrapText="1"/>
      <protection/>
    </xf>
    <xf numFmtId="206" fontId="15" fillId="0" borderId="10" xfId="72" applyNumberFormat="1" applyFont="1" applyFill="1" applyBorder="1" applyAlignment="1">
      <alignment horizontal="center" vertical="center"/>
      <protection/>
    </xf>
    <xf numFmtId="4" fontId="15" fillId="0" borderId="10" xfId="72" applyNumberFormat="1" applyFont="1" applyFill="1" applyBorder="1" applyAlignment="1">
      <alignment horizontal="right" vertical="center"/>
      <protection/>
    </xf>
    <xf numFmtId="0" fontId="15" fillId="0" borderId="0" xfId="0" applyFont="1" applyFill="1" applyAlignment="1">
      <alignment vertical="center"/>
    </xf>
    <xf numFmtId="43" fontId="15" fillId="0" borderId="10" xfId="62" applyNumberFormat="1" applyFont="1" applyFill="1" applyBorder="1" applyAlignment="1">
      <alignment horizontal="left" vertical="center" wrapText="1"/>
      <protection/>
    </xf>
    <xf numFmtId="0" fontId="15" fillId="0" borderId="10" xfId="76" applyFont="1" applyFill="1" applyBorder="1" applyAlignment="1">
      <alignment horizontal="center" vertical="center" wrapText="1"/>
      <protection/>
    </xf>
    <xf numFmtId="4" fontId="15" fillId="0" borderId="10" xfId="62" applyNumberFormat="1" applyFont="1" applyFill="1" applyBorder="1" applyAlignment="1">
      <alignment vertical="center" wrapText="1"/>
      <protection/>
    </xf>
    <xf numFmtId="4" fontId="15" fillId="0" borderId="10" xfId="0" applyNumberFormat="1" applyFont="1" applyFill="1" applyBorder="1" applyAlignment="1">
      <alignment horizontal="center" vertical="center"/>
    </xf>
    <xf numFmtId="0" fontId="15" fillId="0" borderId="0" xfId="0" applyFont="1" applyFill="1" applyAlignment="1">
      <alignment vertical="center" wrapText="1"/>
    </xf>
    <xf numFmtId="4" fontId="15" fillId="0" borderId="10" xfId="77" applyNumberFormat="1" applyFont="1" applyFill="1" applyBorder="1" applyAlignment="1">
      <alignment horizontal="center" vertical="center" wrapText="1"/>
      <protection/>
    </xf>
    <xf numFmtId="4" fontId="15" fillId="0" borderId="10" xfId="76" applyNumberFormat="1" applyFont="1" applyFill="1" applyBorder="1" applyAlignment="1">
      <alignment horizontal="right" vertical="center" wrapText="1"/>
      <protection/>
    </xf>
    <xf numFmtId="0" fontId="15" fillId="0" borderId="10" xfId="72" applyFont="1" applyFill="1" applyBorder="1" applyAlignment="1">
      <alignment horizontal="left" vertical="center" wrapText="1"/>
      <protection/>
    </xf>
    <xf numFmtId="4" fontId="15" fillId="0" borderId="10" xfId="43" applyNumberFormat="1" applyFont="1" applyFill="1" applyBorder="1" applyAlignment="1">
      <alignment horizontal="center" vertical="center" wrapText="1"/>
    </xf>
    <xf numFmtId="4" fontId="15" fillId="0" borderId="10" xfId="43" applyNumberFormat="1" applyFont="1" applyFill="1" applyBorder="1" applyAlignment="1">
      <alignment horizontal="right" vertical="center" wrapText="1"/>
    </xf>
    <xf numFmtId="4" fontId="15" fillId="0" borderId="10" xfId="72" applyNumberFormat="1" applyFont="1" applyFill="1" applyBorder="1" applyAlignment="1">
      <alignment horizontal="center" vertical="center"/>
      <protection/>
    </xf>
    <xf numFmtId="0" fontId="17" fillId="0" borderId="0" xfId="0" applyFont="1" applyFill="1" applyAlignment="1">
      <alignment vertical="center"/>
    </xf>
    <xf numFmtId="220" fontId="15" fillId="0" borderId="10" xfId="62" applyNumberFormat="1" applyFont="1" applyFill="1" applyBorder="1" applyAlignment="1">
      <alignment horizontal="center" vertical="center" wrapText="1"/>
      <protection/>
    </xf>
    <xf numFmtId="1" fontId="19" fillId="0" borderId="10" xfId="62" applyNumberFormat="1" applyFont="1" applyFill="1" applyBorder="1" applyAlignment="1">
      <alignment horizontal="center" vertical="center" wrapText="1"/>
      <protection/>
    </xf>
    <xf numFmtId="0" fontId="15" fillId="0" borderId="10" xfId="0" applyFont="1" applyFill="1" applyBorder="1" applyAlignment="1">
      <alignment vertical="center"/>
    </xf>
    <xf numFmtId="1" fontId="16" fillId="0" borderId="10" xfId="0" applyNumberFormat="1" applyFont="1" applyFill="1" applyBorder="1" applyAlignment="1">
      <alignment horizontal="center" vertical="center"/>
    </xf>
    <xf numFmtId="4" fontId="16" fillId="0" borderId="10" xfId="0" applyNumberFormat="1" applyFont="1" applyFill="1" applyBorder="1" applyAlignment="1">
      <alignment horizontal="center" vertical="center"/>
    </xf>
    <xf numFmtId="0" fontId="16" fillId="0" borderId="10" xfId="0" applyFont="1" applyFill="1" applyBorder="1" applyAlignment="1">
      <alignment horizontal="center" vertical="center"/>
    </xf>
    <xf numFmtId="0" fontId="16" fillId="0" borderId="10" xfId="0" applyFont="1" applyFill="1" applyBorder="1" applyAlignment="1">
      <alignment vertical="center" wrapText="1"/>
    </xf>
    <xf numFmtId="0" fontId="16" fillId="0" borderId="10" xfId="0" applyFont="1" applyFill="1" applyBorder="1" applyAlignment="1">
      <alignment vertical="center"/>
    </xf>
    <xf numFmtId="1" fontId="18" fillId="0" borderId="0" xfId="0" applyNumberFormat="1" applyFont="1" applyFill="1" applyAlignment="1">
      <alignment horizontal="center" vertical="center"/>
    </xf>
    <xf numFmtId="0" fontId="18" fillId="0" borderId="0" xfId="0" applyFont="1" applyFill="1" applyAlignment="1">
      <alignment horizontal="left" vertical="center"/>
    </xf>
    <xf numFmtId="0" fontId="18" fillId="0" borderId="0" xfId="0" applyFont="1" applyFill="1" applyAlignment="1">
      <alignment horizontal="center" vertical="center"/>
    </xf>
    <xf numFmtId="217" fontId="18" fillId="0" borderId="0" xfId="0" applyNumberFormat="1" applyFont="1" applyFill="1" applyAlignment="1">
      <alignment horizontal="center" vertical="center"/>
    </xf>
    <xf numFmtId="217" fontId="18" fillId="0" borderId="0" xfId="0" applyNumberFormat="1" applyFont="1" applyFill="1" applyAlignment="1">
      <alignment vertical="center"/>
    </xf>
    <xf numFmtId="3" fontId="18" fillId="0" borderId="0" xfId="0" applyNumberFormat="1" applyFont="1" applyFill="1" applyAlignment="1">
      <alignment vertical="center"/>
    </xf>
    <xf numFmtId="0" fontId="18" fillId="0" borderId="0" xfId="0" applyFont="1" applyFill="1" applyAlignment="1">
      <alignment vertical="center" wrapText="1"/>
    </xf>
    <xf numFmtId="1" fontId="16" fillId="0" borderId="10" xfId="72" applyNumberFormat="1" applyFont="1" applyFill="1" applyBorder="1" applyAlignment="1">
      <alignment horizontal="center" vertical="center"/>
      <protection/>
    </xf>
    <xf numFmtId="220" fontId="16" fillId="0" borderId="10" xfId="62"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2" fontId="17" fillId="0" borderId="10" xfId="0" applyNumberFormat="1" applyFont="1" applyFill="1" applyBorder="1" applyAlignment="1">
      <alignment horizontal="left" vertical="center" wrapText="1"/>
    </xf>
    <xf numFmtId="203" fontId="16" fillId="0" borderId="10" xfId="43" applyNumberFormat="1" applyFont="1" applyFill="1" applyBorder="1" applyAlignment="1">
      <alignment horizontal="center" vertical="center"/>
    </xf>
    <xf numFmtId="4" fontId="16" fillId="0" borderId="10" xfId="43" applyNumberFormat="1" applyFont="1" applyFill="1" applyBorder="1" applyAlignment="1">
      <alignment horizontal="center" vertical="center"/>
    </xf>
    <xf numFmtId="0" fontId="15" fillId="0" borderId="10" xfId="0" applyFont="1" applyFill="1" applyBorder="1" applyAlignment="1">
      <alignment/>
    </xf>
    <xf numFmtId="0" fontId="17" fillId="0" borderId="10" xfId="72" applyFont="1" applyFill="1" applyBorder="1" applyAlignment="1">
      <alignment horizontal="left" vertical="center" wrapText="1"/>
      <protection/>
    </xf>
    <xf numFmtId="0" fontId="16" fillId="0" borderId="10" xfId="77" applyFont="1" applyFill="1" applyBorder="1" applyAlignment="1">
      <alignment horizontal="center" vertical="center" wrapText="1"/>
      <protection/>
    </xf>
    <xf numFmtId="204" fontId="16" fillId="0" borderId="10" xfId="62" applyNumberFormat="1" applyFont="1" applyFill="1" applyBorder="1" applyAlignment="1">
      <alignment horizontal="center" vertical="center" wrapText="1"/>
      <protection/>
    </xf>
    <xf numFmtId="0" fontId="17"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220"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wrapText="1"/>
    </xf>
    <xf numFmtId="0" fontId="17" fillId="0" borderId="0" xfId="0" applyFont="1" applyFill="1" applyAlignment="1">
      <alignment horizontal="center"/>
    </xf>
    <xf numFmtId="4" fontId="15" fillId="0" borderId="10" xfId="65" applyNumberFormat="1" applyFont="1" applyFill="1" applyBorder="1" applyAlignment="1">
      <alignment horizontal="center" vertical="center" wrapText="1"/>
      <protection/>
    </xf>
    <xf numFmtId="4" fontId="15" fillId="0" borderId="10" xfId="65" applyNumberFormat="1" applyFont="1" applyFill="1" applyBorder="1" applyAlignment="1">
      <alignment vertical="center" wrapText="1"/>
      <protection/>
    </xf>
    <xf numFmtId="0" fontId="17" fillId="0" borderId="10" xfId="77" applyFont="1" applyFill="1" applyBorder="1" applyAlignment="1">
      <alignment horizontal="left" vertical="center" wrapText="1"/>
      <protection/>
    </xf>
    <xf numFmtId="0" fontId="17" fillId="0" borderId="10" xfId="77" applyFont="1" applyFill="1" applyBorder="1" applyAlignment="1">
      <alignment horizontal="center" vertical="center" wrapText="1"/>
      <protection/>
    </xf>
    <xf numFmtId="4" fontId="17" fillId="0" borderId="10" xfId="43" applyNumberFormat="1" applyFont="1" applyFill="1" applyBorder="1" applyAlignment="1">
      <alignment horizontal="center" vertical="center" wrapText="1"/>
    </xf>
    <xf numFmtId="4" fontId="17" fillId="0" borderId="10" xfId="43" applyNumberFormat="1" applyFont="1" applyFill="1" applyBorder="1" applyAlignment="1">
      <alignment vertical="center" wrapText="1"/>
    </xf>
    <xf numFmtId="4" fontId="17" fillId="0" borderId="10" xfId="62" applyNumberFormat="1" applyFont="1" applyFill="1" applyBorder="1" applyAlignment="1">
      <alignment horizontal="center" vertical="center" wrapText="1"/>
      <protection/>
    </xf>
    <xf numFmtId="4" fontId="17" fillId="0" borderId="10" xfId="62" applyNumberFormat="1" applyFont="1" applyFill="1" applyBorder="1" applyAlignment="1">
      <alignment vertical="center" wrapText="1"/>
      <protection/>
    </xf>
    <xf numFmtId="0" fontId="15" fillId="0" borderId="10" xfId="0" applyFont="1" applyFill="1" applyBorder="1" applyAlignment="1">
      <alignment vertical="center" wrapText="1"/>
    </xf>
    <xf numFmtId="0" fontId="17" fillId="0" borderId="10" xfId="72" applyFont="1" applyFill="1" applyBorder="1" applyAlignment="1">
      <alignment horizontal="center" vertical="center" wrapText="1"/>
      <protection/>
    </xf>
    <xf numFmtId="0" fontId="19" fillId="0" borderId="10" xfId="72" applyFont="1" applyFill="1" applyBorder="1" applyAlignment="1">
      <alignment horizontal="center" vertical="center" wrapText="1"/>
      <protection/>
    </xf>
    <xf numFmtId="4" fontId="17" fillId="0" borderId="10" xfId="72" applyNumberFormat="1" applyFont="1" applyFill="1" applyBorder="1" applyAlignment="1">
      <alignment horizontal="center" vertical="center"/>
      <protection/>
    </xf>
    <xf numFmtId="4" fontId="16" fillId="0" borderId="10" xfId="72" applyNumberFormat="1" applyFont="1" applyFill="1" applyBorder="1" applyAlignment="1">
      <alignment horizontal="center" vertical="center"/>
      <protection/>
    </xf>
    <xf numFmtId="4" fontId="16" fillId="0" borderId="10" xfId="72" applyNumberFormat="1" applyFont="1" applyFill="1" applyBorder="1" applyAlignment="1">
      <alignment horizontal="right" vertical="center"/>
      <protection/>
    </xf>
    <xf numFmtId="0" fontId="17" fillId="0" borderId="10" xfId="0" applyFont="1" applyFill="1" applyBorder="1" applyAlignment="1">
      <alignment horizontal="left" vertical="center"/>
    </xf>
    <xf numFmtId="0" fontId="17" fillId="0" borderId="10" xfId="0" applyFont="1" applyFill="1" applyBorder="1" applyAlignment="1">
      <alignment horizontal="center" vertical="center"/>
    </xf>
    <xf numFmtId="4"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0" fontId="19" fillId="0" borderId="10" xfId="0" applyFont="1" applyFill="1" applyBorder="1" applyAlignment="1">
      <alignment vertical="center" wrapText="1"/>
    </xf>
    <xf numFmtId="0" fontId="19" fillId="0" borderId="10" xfId="0" applyFont="1" applyFill="1" applyBorder="1" applyAlignment="1">
      <alignment vertical="center"/>
    </xf>
    <xf numFmtId="0" fontId="19" fillId="0" borderId="0" xfId="0" applyFont="1" applyFill="1" applyAlignment="1">
      <alignment vertical="center"/>
    </xf>
    <xf numFmtId="4" fontId="15" fillId="0" borderId="10" xfId="48"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4"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 fontId="19" fillId="0" borderId="0" xfId="0" applyNumberFormat="1" applyFont="1" applyFill="1" applyAlignment="1">
      <alignment/>
    </xf>
    <xf numFmtId="0" fontId="19" fillId="0" borderId="0" xfId="0" applyFont="1" applyFill="1" applyAlignment="1">
      <alignment/>
    </xf>
    <xf numFmtId="1" fontId="17" fillId="0" borderId="10" xfId="62" applyNumberFormat="1" applyFont="1" applyFill="1" applyBorder="1" applyAlignment="1">
      <alignment horizontal="center" vertical="center" wrapText="1"/>
      <protection/>
    </xf>
    <xf numFmtId="204" fontId="17" fillId="0" borderId="10" xfId="62" applyNumberFormat="1" applyFont="1" applyFill="1" applyBorder="1" applyAlignment="1">
      <alignment horizontal="center" vertical="center" wrapText="1"/>
      <protection/>
    </xf>
    <xf numFmtId="220" fontId="17" fillId="0" borderId="10" xfId="62" applyNumberFormat="1" applyFont="1" applyFill="1" applyBorder="1" applyAlignment="1">
      <alignment horizontal="center" vertical="center" wrapText="1"/>
      <protection/>
    </xf>
    <xf numFmtId="0" fontId="16" fillId="0" borderId="10" xfId="64" applyFont="1" applyFill="1" applyBorder="1" applyAlignment="1">
      <alignment horizontal="center" vertical="center" wrapText="1"/>
      <protection/>
    </xf>
    <xf numFmtId="0" fontId="17" fillId="0" borderId="10" xfId="76" applyFont="1" applyFill="1" applyBorder="1" applyAlignment="1">
      <alignment horizontal="center" vertical="center" wrapText="1"/>
      <protection/>
    </xf>
    <xf numFmtId="0" fontId="17" fillId="0" borderId="10" xfId="64" applyFont="1" applyFill="1" applyBorder="1" applyAlignment="1">
      <alignment horizontal="center" vertical="center" wrapText="1"/>
      <protection/>
    </xf>
    <xf numFmtId="4" fontId="15" fillId="0" borderId="10" xfId="0" applyNumberFormat="1" applyFont="1" applyFill="1" applyBorder="1" applyAlignment="1">
      <alignment horizontal="right" vertical="center" wrapText="1"/>
    </xf>
    <xf numFmtId="0" fontId="15" fillId="0" borderId="0" xfId="0" applyFont="1" applyFill="1" applyAlignment="1">
      <alignment horizontal="center" vertical="center"/>
    </xf>
    <xf numFmtId="0" fontId="16" fillId="0" borderId="0" xfId="62" applyFont="1" applyFill="1" applyBorder="1" applyAlignment="1">
      <alignment horizontal="center" vertical="center" wrapText="1"/>
      <protection/>
    </xf>
    <xf numFmtId="4" fontId="16" fillId="0" borderId="10" xfId="62" applyNumberFormat="1" applyFont="1" applyFill="1" applyBorder="1" applyAlignment="1">
      <alignment horizontal="center" vertical="center" wrapText="1"/>
      <protection/>
    </xf>
    <xf numFmtId="0" fontId="16" fillId="0" borderId="10" xfId="70" applyFont="1" applyFill="1" applyBorder="1" applyAlignment="1">
      <alignment horizontal="center" vertical="center" wrapText="1"/>
      <protection/>
    </xf>
    <xf numFmtId="204" fontId="16" fillId="0" borderId="10" xfId="62" applyNumberFormat="1" applyFont="1" applyFill="1" applyBorder="1" applyAlignment="1">
      <alignment horizontal="center" vertical="top" wrapText="1"/>
      <protection/>
    </xf>
    <xf numFmtId="4" fontId="17" fillId="0" borderId="10" xfId="0" applyNumberFormat="1" applyFont="1" applyFill="1" applyBorder="1" applyAlignment="1">
      <alignment vertical="center"/>
    </xf>
    <xf numFmtId="0" fontId="19" fillId="0" borderId="0" xfId="0" applyFont="1" applyFill="1" applyAlignment="1">
      <alignment vertical="center" wrapText="1"/>
    </xf>
    <xf numFmtId="43" fontId="15" fillId="0" borderId="10" xfId="62" applyNumberFormat="1" applyFont="1" applyFill="1" applyBorder="1" applyAlignment="1">
      <alignment horizontal="center" vertical="center" wrapText="1"/>
      <protection/>
    </xf>
    <xf numFmtId="4" fontId="15" fillId="0" borderId="10" xfId="77" applyNumberFormat="1" applyFont="1" applyFill="1" applyBorder="1" applyAlignment="1">
      <alignment horizontal="right" vertical="center" wrapText="1"/>
      <protection/>
    </xf>
    <xf numFmtId="4" fontId="17" fillId="0" borderId="10" xfId="0" applyNumberFormat="1" applyFont="1" applyFill="1" applyBorder="1" applyAlignment="1">
      <alignment vertical="center" wrapText="1"/>
    </xf>
    <xf numFmtId="4" fontId="15" fillId="0" borderId="10" xfId="43" applyNumberFormat="1" applyFont="1" applyFill="1" applyBorder="1" applyAlignment="1">
      <alignment vertical="center" wrapText="1"/>
    </xf>
    <xf numFmtId="4" fontId="15" fillId="0" borderId="10" xfId="0" applyNumberFormat="1" applyFont="1" applyFill="1" applyBorder="1" applyAlignment="1">
      <alignment horizontal="center" vertical="center" wrapText="1"/>
    </xf>
    <xf numFmtId="49" fontId="16" fillId="0" borderId="10" xfId="62" applyNumberFormat="1" applyFont="1" applyFill="1" applyBorder="1" applyAlignment="1">
      <alignment horizontal="center" vertical="center" wrapText="1"/>
      <protection/>
    </xf>
    <xf numFmtId="0" fontId="19" fillId="0" borderId="10" xfId="0" applyFont="1" applyFill="1" applyBorder="1" applyAlignment="1">
      <alignment horizontal="center" vertical="center"/>
    </xf>
    <xf numFmtId="4" fontId="19" fillId="0" borderId="10" xfId="0" applyNumberFormat="1" applyFont="1" applyFill="1" applyBorder="1" applyAlignment="1">
      <alignment vertical="center"/>
    </xf>
    <xf numFmtId="4" fontId="19" fillId="0" borderId="10" xfId="0" applyNumberFormat="1" applyFont="1" applyFill="1" applyBorder="1" applyAlignment="1">
      <alignment horizontal="center" vertical="center"/>
    </xf>
    <xf numFmtId="0" fontId="15" fillId="0" borderId="10" xfId="66" applyFont="1" applyFill="1" applyBorder="1" applyAlignment="1">
      <alignment horizontal="center" vertical="center" wrapText="1"/>
      <protection/>
    </xf>
    <xf numFmtId="0" fontId="15" fillId="0" borderId="10" xfId="66" applyFont="1" applyFill="1" applyBorder="1" applyAlignment="1">
      <alignment horizontal="justify" vertical="center" wrapText="1"/>
      <protection/>
    </xf>
    <xf numFmtId="4" fontId="15" fillId="0" borderId="10" xfId="48" applyNumberFormat="1" applyFont="1" applyFill="1" applyBorder="1" applyAlignment="1">
      <alignment vertical="center" wrapText="1"/>
    </xf>
    <xf numFmtId="3" fontId="19" fillId="0" borderId="10" xfId="72" applyNumberFormat="1" applyFont="1" applyFill="1" applyBorder="1" applyAlignment="1">
      <alignment horizontal="center" vertical="center" wrapText="1"/>
      <protection/>
    </xf>
    <xf numFmtId="4" fontId="17" fillId="0" borderId="10" xfId="72" applyNumberFormat="1" applyFont="1" applyFill="1" applyBorder="1" applyAlignment="1">
      <alignment vertical="center"/>
      <protection/>
    </xf>
    <xf numFmtId="4" fontId="15" fillId="0" borderId="10" xfId="77" applyNumberFormat="1" applyFont="1" applyFill="1" applyBorder="1" applyAlignment="1">
      <alignment vertical="center" wrapText="1"/>
      <protection/>
    </xf>
    <xf numFmtId="1" fontId="15" fillId="0" borderId="0" xfId="0" applyNumberFormat="1" applyFont="1" applyFill="1" applyAlignment="1">
      <alignment horizontal="center" vertical="center"/>
    </xf>
    <xf numFmtId="4" fontId="16" fillId="0" borderId="10" xfId="43" applyNumberFormat="1" applyFont="1" applyFill="1" applyBorder="1" applyAlignment="1">
      <alignment vertical="center"/>
    </xf>
    <xf numFmtId="0" fontId="15" fillId="0" borderId="0" xfId="71" applyFont="1" applyFill="1" applyAlignment="1">
      <alignment vertical="center"/>
      <protection/>
    </xf>
    <xf numFmtId="0" fontId="17" fillId="0" borderId="10" xfId="0" applyFont="1" applyFill="1" applyBorder="1" applyAlignment="1">
      <alignment vertical="center"/>
    </xf>
    <xf numFmtId="4" fontId="15" fillId="0" borderId="10" xfId="62" applyNumberFormat="1" applyFont="1" applyFill="1" applyBorder="1" applyAlignment="1">
      <alignment horizontal="right" vertical="center" wrapText="1"/>
      <protection/>
    </xf>
    <xf numFmtId="4" fontId="15" fillId="0" borderId="0" xfId="0" applyNumberFormat="1" applyFont="1" applyFill="1" applyAlignment="1">
      <alignment/>
    </xf>
    <xf numFmtId="49" fontId="15" fillId="0" borderId="10" xfId="62" applyNumberFormat="1" applyFont="1" applyFill="1" applyBorder="1" applyAlignment="1">
      <alignment horizontal="center" vertical="center" wrapText="1"/>
      <protection/>
    </xf>
    <xf numFmtId="0" fontId="15" fillId="0" borderId="0" xfId="71" applyFont="1" applyFill="1">
      <alignment/>
      <protection/>
    </xf>
    <xf numFmtId="0" fontId="16" fillId="0" borderId="10" xfId="72" applyFont="1" applyFill="1" applyBorder="1" applyAlignment="1">
      <alignment horizontal="left" vertical="center" wrapText="1"/>
      <protection/>
    </xf>
    <xf numFmtId="4" fontId="15" fillId="0" borderId="10" xfId="76" applyNumberFormat="1" applyFont="1" applyFill="1" applyBorder="1" applyAlignment="1">
      <alignment horizontal="right" vertical="center"/>
      <protection/>
    </xf>
    <xf numFmtId="4" fontId="16" fillId="0" borderId="10" xfId="0" applyNumberFormat="1" applyFont="1" applyFill="1" applyBorder="1" applyAlignment="1">
      <alignment vertical="center"/>
    </xf>
    <xf numFmtId="4" fontId="17" fillId="0" borderId="10" xfId="72" applyNumberFormat="1" applyFont="1" applyFill="1" applyBorder="1" applyAlignment="1">
      <alignment horizontal="right" vertical="center"/>
      <protection/>
    </xf>
    <xf numFmtId="0" fontId="17" fillId="0" borderId="10" xfId="62" applyFont="1" applyFill="1" applyBorder="1" applyAlignment="1">
      <alignment horizontal="center" vertical="center" wrapText="1"/>
      <protection/>
    </xf>
    <xf numFmtId="3" fontId="15" fillId="0" borderId="0" xfId="0" applyNumberFormat="1" applyFont="1" applyFill="1" applyAlignment="1">
      <alignment vertical="center"/>
    </xf>
    <xf numFmtId="4" fontId="15" fillId="0" borderId="0" xfId="0" applyNumberFormat="1" applyFont="1" applyFill="1" applyAlignment="1">
      <alignment horizontal="center" vertical="center"/>
    </xf>
    <xf numFmtId="0" fontId="15" fillId="0" borderId="10" xfId="0" applyFont="1" applyFill="1" applyBorder="1" applyAlignment="1">
      <alignment horizontal="center" vertical="center" wrapText="1"/>
    </xf>
    <xf numFmtId="0" fontId="16" fillId="0" borderId="10" xfId="62" applyFont="1" applyFill="1" applyBorder="1" applyAlignment="1">
      <alignment horizontal="center" vertical="center" wrapText="1"/>
      <protection/>
    </xf>
    <xf numFmtId="0" fontId="16" fillId="0" borderId="10" xfId="72" applyFont="1" applyFill="1" applyBorder="1" applyAlignment="1">
      <alignment horizontal="center" vertical="center" wrapText="1"/>
      <protection/>
    </xf>
    <xf numFmtId="0" fontId="13" fillId="0" borderId="0" xfId="62" applyFont="1" applyFill="1" applyBorder="1" applyAlignment="1">
      <alignment horizontal="center" vertical="center" wrapText="1"/>
      <protection/>
    </xf>
    <xf numFmtId="0" fontId="12" fillId="0" borderId="0" xfId="62" applyFont="1" applyFill="1" applyBorder="1" applyAlignment="1">
      <alignment horizontal="center" vertical="center" wrapText="1"/>
      <protection/>
    </xf>
    <xf numFmtId="43" fontId="16" fillId="0" borderId="10" xfId="62" applyNumberFormat="1" applyFont="1" applyFill="1" applyBorder="1" applyAlignment="1">
      <alignment horizontal="center" vertical="center" wrapText="1"/>
      <protection/>
    </xf>
    <xf numFmtId="43" fontId="16" fillId="0" borderId="11" xfId="62" applyNumberFormat="1" applyFont="1" applyFill="1" applyBorder="1" applyAlignment="1">
      <alignment horizontal="center" vertical="center" wrapText="1"/>
      <protection/>
    </xf>
    <xf numFmtId="43" fontId="16" fillId="0" borderId="12" xfId="62" applyNumberFormat="1" applyFont="1" applyFill="1" applyBorder="1" applyAlignment="1">
      <alignment horizontal="center" vertical="center" wrapText="1"/>
      <protection/>
    </xf>
    <xf numFmtId="43" fontId="16" fillId="0" borderId="13" xfId="62" applyNumberFormat="1" applyFont="1" applyFill="1" applyBorder="1" applyAlignment="1">
      <alignment horizontal="center" vertical="center" wrapText="1"/>
      <protection/>
    </xf>
    <xf numFmtId="3" fontId="16" fillId="0" borderId="10" xfId="62" applyNumberFormat="1" applyFont="1" applyFill="1" applyBorder="1" applyAlignment="1">
      <alignment horizontal="center" vertical="center" wrapText="1"/>
      <protection/>
    </xf>
    <xf numFmtId="0" fontId="12" fillId="0" borderId="0" xfId="62" applyFont="1" applyFill="1" applyBorder="1" applyAlignment="1">
      <alignment horizontal="left" vertical="center" wrapText="1"/>
      <protection/>
    </xf>
    <xf numFmtId="0" fontId="16" fillId="0" borderId="14"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6" xfId="0" applyFont="1" applyFill="1" applyBorder="1" applyAlignment="1">
      <alignment horizontal="center" vertical="center"/>
    </xf>
    <xf numFmtId="217" fontId="16" fillId="0" borderId="10" xfId="62" applyNumberFormat="1" applyFont="1" applyFill="1" applyBorder="1" applyAlignment="1">
      <alignment horizontal="center" vertical="center" wrapText="1"/>
      <protection/>
    </xf>
    <xf numFmtId="0" fontId="16" fillId="0" borderId="10" xfId="0" applyFont="1" applyFill="1" applyBorder="1" applyAlignment="1">
      <alignment horizontal="center" vertical="center" wrapText="1"/>
    </xf>
    <xf numFmtId="0" fontId="16" fillId="0" borderId="10" xfId="77" applyFont="1" applyFill="1" applyBorder="1" applyAlignment="1">
      <alignment horizontal="center" vertical="center" wrapText="1"/>
      <protection/>
    </xf>
    <xf numFmtId="1" fontId="16" fillId="0" borderId="10" xfId="62" applyNumberFormat="1" applyFont="1" applyFill="1" applyBorder="1" applyAlignment="1">
      <alignment horizontal="center" vertical="center" wrapText="1"/>
      <protection/>
    </xf>
    <xf numFmtId="1" fontId="16" fillId="0" borderId="10"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0" xfId="62" applyFont="1" applyFill="1" applyBorder="1" applyAlignment="1">
      <alignment horizontal="left" vertical="center" wrapText="1"/>
      <protection/>
    </xf>
    <xf numFmtId="0" fontId="16" fillId="0" borderId="0" xfId="62" applyFont="1" applyFill="1" applyBorder="1" applyAlignment="1">
      <alignment horizontal="center" vertical="center" wrapText="1"/>
      <protection/>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13" xfId="0" applyFont="1" applyFill="1" applyBorder="1" applyAlignment="1">
      <alignment horizontal="center" vertical="center"/>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heck Cell" xfId="42"/>
    <cellStyle name="Comma" xfId="43"/>
    <cellStyle name="Comma [0]" xfId="44"/>
    <cellStyle name="Comma 10" xfId="45"/>
    <cellStyle name="Comma 18" xfId="46"/>
    <cellStyle name="Comma 2" xfId="47"/>
    <cellStyle name="Comma 4"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2 34" xfId="63"/>
    <cellStyle name="Normal 2_BIEU DM CT-DA KHSDD 2016" xfId="64"/>
    <cellStyle name="Normal 3" xfId="65"/>
    <cellStyle name="Normal 5" xfId="66"/>
    <cellStyle name="Normal 6" xfId="67"/>
    <cellStyle name="Normal 8" xfId="68"/>
    <cellStyle name="Normal 9" xfId="69"/>
    <cellStyle name="Normal_BIEU DM CT-DA KHSDD 2016" xfId="70"/>
    <cellStyle name="Normal_BIEU DM CT-DA KHSDD 2016_Bieu Quy hoach Cap Huyen(TT 29) " xfId="71"/>
    <cellStyle name="Normal_Sheet1" xfId="72"/>
    <cellStyle name="Normal_Sheet1_1_BIEU DM CT-DA KHSDD 2016" xfId="73"/>
    <cellStyle name="Normal_Sheet1_1_BIEU DM CT-DA KHSDD 2016_Bieu Quy hoach Cap Huyen(TT 29) " xfId="74"/>
    <cellStyle name="Normal_Sheet1_2" xfId="75"/>
    <cellStyle name="Normal_Sheet1_BIEU DM CT-DA KHSDD 2016" xfId="76"/>
    <cellStyle name="Normal_thu hoi_1" xfId="77"/>
    <cellStyle name="Note" xfId="78"/>
    <cellStyle name="Output" xfId="79"/>
    <cellStyle name="Percent"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sheetPr>
  <dimension ref="A1:N40"/>
  <sheetViews>
    <sheetView tabSelected="1" zoomScale="85" zoomScaleNormal="85" zoomScalePageLayoutView="0" workbookViewId="0" topLeftCell="A1">
      <pane ySplit="5" topLeftCell="A33" activePane="bottomLeft" state="frozen"/>
      <selection pane="topLeft" activeCell="A1" sqref="A1"/>
      <selection pane="bottomLeft" activeCell="B2" sqref="B2:M2"/>
    </sheetView>
  </sheetViews>
  <sheetFormatPr defaultColWidth="10.00390625" defaultRowHeight="15"/>
  <cols>
    <col min="1" max="1" width="3.00390625" style="28" customWidth="1"/>
    <col min="2" max="2" width="4.8515625" style="63" customWidth="1"/>
    <col min="3" max="3" width="25.00390625" style="64" customWidth="1"/>
    <col min="4" max="4" width="14.7109375" style="65" customWidth="1"/>
    <col min="5" max="5" width="11.28125" style="28" customWidth="1"/>
    <col min="6" max="6" width="9.28125" style="66" customWidth="1"/>
    <col min="7" max="7" width="6.421875" style="67" customWidth="1"/>
    <col min="8" max="8" width="6.8515625" style="68" customWidth="1"/>
    <col min="9" max="9" width="7.421875" style="67" customWidth="1"/>
    <col min="10" max="10" width="7.8515625" style="67" customWidth="1"/>
    <col min="11" max="11" width="23.7109375" style="65" customWidth="1"/>
    <col min="12" max="12" width="11.7109375" style="69" customWidth="1"/>
    <col min="13" max="13" width="25.57421875" style="28" customWidth="1"/>
    <col min="14" max="14" width="43.57421875" style="28" customWidth="1"/>
    <col min="15" max="16384" width="10.00390625" style="28" customWidth="1"/>
  </cols>
  <sheetData>
    <row r="1" spans="1:13" s="3" customFormat="1" ht="23.25" customHeight="1">
      <c r="A1" s="1"/>
      <c r="B1" s="166" t="s">
        <v>176</v>
      </c>
      <c r="C1" s="166"/>
      <c r="D1" s="2"/>
      <c r="E1" s="2"/>
      <c r="F1" s="2"/>
      <c r="G1" s="2"/>
      <c r="H1" s="2"/>
      <c r="I1" s="2"/>
      <c r="J1" s="2"/>
      <c r="K1" s="2"/>
      <c r="L1" s="2"/>
      <c r="M1" s="2"/>
    </row>
    <row r="2" spans="1:13" s="3" customFormat="1" ht="71.25" customHeight="1">
      <c r="A2" s="1"/>
      <c r="B2" s="159" t="s">
        <v>184</v>
      </c>
      <c r="C2" s="160"/>
      <c r="D2" s="160"/>
      <c r="E2" s="160"/>
      <c r="F2" s="160"/>
      <c r="G2" s="160"/>
      <c r="H2" s="160"/>
      <c r="I2" s="160"/>
      <c r="J2" s="160"/>
      <c r="K2" s="160"/>
      <c r="L2" s="160"/>
      <c r="M2" s="160"/>
    </row>
    <row r="3" spans="1:13" s="10" customFormat="1" ht="15.75" customHeight="1">
      <c r="A3" s="4"/>
      <c r="B3" s="173" t="s">
        <v>0</v>
      </c>
      <c r="C3" s="162" t="s">
        <v>4</v>
      </c>
      <c r="D3" s="161" t="s">
        <v>7</v>
      </c>
      <c r="E3" s="157" t="s">
        <v>8</v>
      </c>
      <c r="F3" s="170" t="s">
        <v>24</v>
      </c>
      <c r="G3" s="165" t="s">
        <v>5</v>
      </c>
      <c r="H3" s="165"/>
      <c r="I3" s="165"/>
      <c r="J3" s="165"/>
      <c r="K3" s="157" t="s">
        <v>177</v>
      </c>
      <c r="L3" s="157" t="s">
        <v>6</v>
      </c>
      <c r="M3" s="158" t="s">
        <v>9</v>
      </c>
    </row>
    <row r="4" spans="1:13" s="10" customFormat="1" ht="12" customHeight="1">
      <c r="A4" s="4"/>
      <c r="B4" s="173"/>
      <c r="C4" s="163"/>
      <c r="D4" s="161"/>
      <c r="E4" s="157"/>
      <c r="F4" s="170"/>
      <c r="G4" s="165"/>
      <c r="H4" s="165"/>
      <c r="I4" s="165"/>
      <c r="J4" s="165"/>
      <c r="K4" s="157"/>
      <c r="L4" s="157"/>
      <c r="M4" s="158"/>
    </row>
    <row r="5" spans="1:13" s="10" customFormat="1" ht="57">
      <c r="A5" s="4"/>
      <c r="B5" s="173"/>
      <c r="C5" s="164"/>
      <c r="D5" s="161"/>
      <c r="E5" s="157"/>
      <c r="F5" s="170"/>
      <c r="G5" s="7" t="s">
        <v>18</v>
      </c>
      <c r="H5" s="8" t="s">
        <v>11</v>
      </c>
      <c r="I5" s="7" t="s">
        <v>12</v>
      </c>
      <c r="J5" s="7" t="s">
        <v>1</v>
      </c>
      <c r="K5" s="157"/>
      <c r="L5" s="157"/>
      <c r="M5" s="158"/>
    </row>
    <row r="6" spans="1:13" s="42" customFormat="1" ht="27" customHeight="1">
      <c r="A6" s="4"/>
      <c r="B6" s="70" t="s">
        <v>2</v>
      </c>
      <c r="C6" s="158" t="s">
        <v>3</v>
      </c>
      <c r="D6" s="158"/>
      <c r="E6" s="9"/>
      <c r="F6" s="71">
        <f>F7+F10</f>
        <v>49.33</v>
      </c>
      <c r="G6" s="71">
        <f>G7+G10</f>
        <v>6.26</v>
      </c>
      <c r="H6" s="71">
        <f>H7+H10</f>
        <v>0</v>
      </c>
      <c r="I6" s="71">
        <f>I7+I10</f>
        <v>0</v>
      </c>
      <c r="J6" s="71">
        <f>J7+J10</f>
        <v>43.07</v>
      </c>
      <c r="K6" s="9"/>
      <c r="L6" s="23"/>
      <c r="M6" s="23"/>
    </row>
    <row r="7" spans="1:13" s="17" customFormat="1" ht="24.75" customHeight="1">
      <c r="A7" s="4"/>
      <c r="B7" s="72"/>
      <c r="C7" s="73" t="s">
        <v>59</v>
      </c>
      <c r="D7" s="74"/>
      <c r="E7" s="74"/>
      <c r="F7" s="75">
        <f>F8+F9</f>
        <v>11.7</v>
      </c>
      <c r="G7" s="75">
        <f>G8+G9</f>
        <v>4.06</v>
      </c>
      <c r="H7" s="75">
        <f>H8+H9</f>
        <v>0</v>
      </c>
      <c r="I7" s="75">
        <f>I8+I9</f>
        <v>0</v>
      </c>
      <c r="J7" s="75">
        <f>J8+J9</f>
        <v>7.640000000000001</v>
      </c>
      <c r="K7" s="11"/>
      <c r="L7" s="14"/>
      <c r="M7" s="76"/>
    </row>
    <row r="8" spans="1:13" s="17" customFormat="1" ht="116.25" customHeight="1">
      <c r="A8" s="4">
        <v>1</v>
      </c>
      <c r="B8" s="4">
        <v>1</v>
      </c>
      <c r="C8" s="12" t="s">
        <v>65</v>
      </c>
      <c r="D8" s="13" t="s">
        <v>132</v>
      </c>
      <c r="E8" s="14" t="s">
        <v>66</v>
      </c>
      <c r="F8" s="15">
        <f>SUM(G8:J8)</f>
        <v>5</v>
      </c>
      <c r="G8" s="16">
        <v>3.3</v>
      </c>
      <c r="H8" s="16">
        <v>0</v>
      </c>
      <c r="I8" s="16">
        <v>0</v>
      </c>
      <c r="J8" s="16">
        <v>1.7</v>
      </c>
      <c r="K8" s="13" t="s">
        <v>164</v>
      </c>
      <c r="L8" s="14" t="s">
        <v>23</v>
      </c>
      <c r="M8" s="12"/>
    </row>
    <row r="9" spans="1:13" s="3" customFormat="1" ht="107.25" customHeight="1">
      <c r="A9" s="18">
        <f>A8+1</f>
        <v>2</v>
      </c>
      <c r="B9" s="18">
        <f>B8+1</f>
        <v>2</v>
      </c>
      <c r="C9" s="19" t="s">
        <v>130</v>
      </c>
      <c r="D9" s="20" t="s">
        <v>14</v>
      </c>
      <c r="E9" s="21" t="s">
        <v>101</v>
      </c>
      <c r="F9" s="22">
        <v>6.7</v>
      </c>
      <c r="G9" s="22">
        <v>0.76</v>
      </c>
      <c r="H9" s="22">
        <v>0</v>
      </c>
      <c r="I9" s="22">
        <v>0</v>
      </c>
      <c r="J9" s="22">
        <f>F9-G9-H9-I9</f>
        <v>5.94</v>
      </c>
      <c r="K9" s="23" t="s">
        <v>32</v>
      </c>
      <c r="L9" s="24" t="s">
        <v>23</v>
      </c>
      <c r="M9" s="25"/>
    </row>
    <row r="10" spans="1:13" s="42" customFormat="1" ht="25.5" customHeight="1">
      <c r="A10" s="4"/>
      <c r="B10" s="4"/>
      <c r="C10" s="77" t="s">
        <v>41</v>
      </c>
      <c r="D10" s="9"/>
      <c r="E10" s="9"/>
      <c r="F10" s="71">
        <f>F11</f>
        <v>37.63</v>
      </c>
      <c r="G10" s="71">
        <f>G11</f>
        <v>2.2</v>
      </c>
      <c r="H10" s="71">
        <f>H11</f>
        <v>0</v>
      </c>
      <c r="I10" s="71">
        <f>I11</f>
        <v>0</v>
      </c>
      <c r="J10" s="71">
        <f>J11</f>
        <v>35.43</v>
      </c>
      <c r="K10" s="9"/>
      <c r="L10" s="23"/>
      <c r="M10" s="23"/>
    </row>
    <row r="11" spans="1:14" ht="120">
      <c r="A11" s="26">
        <f>A9+1</f>
        <v>3</v>
      </c>
      <c r="B11" s="26">
        <f>B9+1</f>
        <v>3</v>
      </c>
      <c r="C11" s="35" t="s">
        <v>119</v>
      </c>
      <c r="D11" s="14" t="s">
        <v>31</v>
      </c>
      <c r="E11" s="27" t="s">
        <v>133</v>
      </c>
      <c r="F11" s="22">
        <v>37.63</v>
      </c>
      <c r="G11" s="22">
        <v>2.2</v>
      </c>
      <c r="H11" s="22">
        <v>0</v>
      </c>
      <c r="I11" s="22">
        <v>0</v>
      </c>
      <c r="J11" s="22">
        <f>F11-G11-H11-I11</f>
        <v>35.43</v>
      </c>
      <c r="K11" s="14" t="s">
        <v>165</v>
      </c>
      <c r="L11" s="24" t="s">
        <v>23</v>
      </c>
      <c r="M11" s="14"/>
      <c r="N11" s="69"/>
    </row>
    <row r="12" spans="1:13" s="54" customFormat="1" ht="23.25" customHeight="1">
      <c r="A12" s="4"/>
      <c r="B12" s="5" t="s">
        <v>178</v>
      </c>
      <c r="C12" s="172" t="s">
        <v>63</v>
      </c>
      <c r="D12" s="172"/>
      <c r="E12" s="78"/>
      <c r="F12" s="71">
        <f>F13+F15+F18+F20</f>
        <v>4.19</v>
      </c>
      <c r="G12" s="71">
        <f>G13+G15+G18+G20</f>
        <v>1.7920000000000003</v>
      </c>
      <c r="H12" s="71">
        <f>H13+H15+H18+H20</f>
        <v>0</v>
      </c>
      <c r="I12" s="71">
        <f>I13+I15+I18+I20</f>
        <v>0</v>
      </c>
      <c r="J12" s="71">
        <f>J13+J15+J18+J20</f>
        <v>2.3979999999999997</v>
      </c>
      <c r="K12" s="72"/>
      <c r="L12" s="79"/>
      <c r="M12" s="9"/>
    </row>
    <row r="13" spans="1:13" s="84" customFormat="1" ht="22.5" customHeight="1">
      <c r="A13" s="4"/>
      <c r="B13" s="4"/>
      <c r="C13" s="81" t="s">
        <v>68</v>
      </c>
      <c r="D13" s="80"/>
      <c r="E13" s="80"/>
      <c r="F13" s="82">
        <f>F14</f>
        <v>0.15</v>
      </c>
      <c r="G13" s="82">
        <f>G14</f>
        <v>0.072</v>
      </c>
      <c r="H13" s="82">
        <f>H14</f>
        <v>0</v>
      </c>
      <c r="I13" s="82">
        <f>I14</f>
        <v>0</v>
      </c>
      <c r="J13" s="82">
        <f>J14</f>
        <v>0.078</v>
      </c>
      <c r="K13" s="83"/>
      <c r="L13" s="80"/>
      <c r="M13" s="80"/>
    </row>
    <row r="14" spans="1:14" s="32" customFormat="1" ht="93" customHeight="1">
      <c r="A14" s="4">
        <f>A11+1</f>
        <v>4</v>
      </c>
      <c r="B14" s="4">
        <f>B11+1</f>
        <v>4</v>
      </c>
      <c r="C14" s="29" t="s">
        <v>167</v>
      </c>
      <c r="D14" s="30" t="s">
        <v>86</v>
      </c>
      <c r="E14" s="30" t="s">
        <v>98</v>
      </c>
      <c r="F14" s="85">
        <v>0.15</v>
      </c>
      <c r="G14" s="86">
        <v>0.072</v>
      </c>
      <c r="H14" s="85">
        <v>0</v>
      </c>
      <c r="I14" s="85">
        <v>0</v>
      </c>
      <c r="J14" s="86">
        <f>F14-G14</f>
        <v>0.078</v>
      </c>
      <c r="K14" s="30" t="s">
        <v>124</v>
      </c>
      <c r="L14" s="30" t="s">
        <v>15</v>
      </c>
      <c r="M14" s="23"/>
      <c r="N14" s="31"/>
    </row>
    <row r="15" spans="1:13" s="17" customFormat="1" ht="24.75" customHeight="1">
      <c r="A15" s="4"/>
      <c r="B15" s="4"/>
      <c r="C15" s="87" t="s">
        <v>55</v>
      </c>
      <c r="D15" s="88"/>
      <c r="E15" s="88"/>
      <c r="F15" s="89">
        <f>SUM(F16:F17)</f>
        <v>3.5</v>
      </c>
      <c r="G15" s="90">
        <f>SUM(G16:G17)</f>
        <v>1.2000000000000002</v>
      </c>
      <c r="H15" s="90">
        <f>SUM(H16:H17)</f>
        <v>0</v>
      </c>
      <c r="I15" s="90">
        <f>SUM(I16:I17)</f>
        <v>0</v>
      </c>
      <c r="J15" s="90">
        <f>SUM(J16:J17)</f>
        <v>2.3</v>
      </c>
      <c r="K15" s="80"/>
      <c r="L15" s="88"/>
      <c r="M15" s="88"/>
    </row>
    <row r="16" spans="1:13" s="17" customFormat="1" ht="123" customHeight="1">
      <c r="A16" s="4">
        <f>A14+1</f>
        <v>5</v>
      </c>
      <c r="B16" s="4">
        <f>B14+1</f>
        <v>5</v>
      </c>
      <c r="C16" s="12" t="s">
        <v>69</v>
      </c>
      <c r="D16" s="14" t="s">
        <v>56</v>
      </c>
      <c r="E16" s="14" t="s">
        <v>108</v>
      </c>
      <c r="F16" s="22">
        <f>SUM(G16:J16)</f>
        <v>2</v>
      </c>
      <c r="G16" s="33">
        <v>0.8</v>
      </c>
      <c r="H16" s="33">
        <v>0</v>
      </c>
      <c r="I16" s="33">
        <v>0</v>
      </c>
      <c r="J16" s="33">
        <v>1.2</v>
      </c>
      <c r="K16" s="24" t="s">
        <v>57</v>
      </c>
      <c r="L16" s="14" t="s">
        <v>15</v>
      </c>
      <c r="M16" s="23" t="s">
        <v>150</v>
      </c>
    </row>
    <row r="17" spans="1:13" s="17" customFormat="1" ht="120">
      <c r="A17" s="4">
        <f>A16+1</f>
        <v>6</v>
      </c>
      <c r="B17" s="4">
        <f>B16+1</f>
        <v>6</v>
      </c>
      <c r="C17" s="12" t="s">
        <v>70</v>
      </c>
      <c r="D17" s="14" t="s">
        <v>56</v>
      </c>
      <c r="E17" s="14" t="s">
        <v>108</v>
      </c>
      <c r="F17" s="22">
        <f>SUM(G17:J17)</f>
        <v>1.5</v>
      </c>
      <c r="G17" s="33">
        <v>0.4</v>
      </c>
      <c r="H17" s="33">
        <v>0</v>
      </c>
      <c r="I17" s="33">
        <v>0</v>
      </c>
      <c r="J17" s="33">
        <v>1.1</v>
      </c>
      <c r="K17" s="23" t="s">
        <v>58</v>
      </c>
      <c r="L17" s="14" t="s">
        <v>15</v>
      </c>
      <c r="M17" s="23" t="s">
        <v>149</v>
      </c>
    </row>
    <row r="18" spans="1:13" s="17" customFormat="1" ht="15">
      <c r="A18" s="4"/>
      <c r="B18" s="4"/>
      <c r="C18" s="73" t="s">
        <v>59</v>
      </c>
      <c r="D18" s="14"/>
      <c r="E18" s="14"/>
      <c r="F18" s="91">
        <f>SUM(F19)</f>
        <v>0.26</v>
      </c>
      <c r="G18" s="92">
        <f>SUM(G19)</f>
        <v>0.26</v>
      </c>
      <c r="H18" s="92">
        <f>SUM(H19)</f>
        <v>0</v>
      </c>
      <c r="I18" s="92">
        <f>SUM(I19)</f>
        <v>0</v>
      </c>
      <c r="J18" s="92">
        <f>SUM(J19)</f>
        <v>0</v>
      </c>
      <c r="K18" s="93"/>
      <c r="L18" s="14"/>
      <c r="M18" s="76"/>
    </row>
    <row r="19" spans="1:13" s="17" customFormat="1" ht="150">
      <c r="A19" s="4">
        <f>A17+1</f>
        <v>7</v>
      </c>
      <c r="B19" s="4">
        <f>B17+1</f>
        <v>7</v>
      </c>
      <c r="C19" s="12" t="s">
        <v>169</v>
      </c>
      <c r="D19" s="14" t="s">
        <v>60</v>
      </c>
      <c r="E19" s="21" t="s">
        <v>61</v>
      </c>
      <c r="F19" s="22">
        <f>SUM(G19:J19)</f>
        <v>0.26</v>
      </c>
      <c r="G19" s="34">
        <v>0.26</v>
      </c>
      <c r="H19" s="34">
        <v>0</v>
      </c>
      <c r="I19" s="34">
        <v>0</v>
      </c>
      <c r="J19" s="34">
        <v>0</v>
      </c>
      <c r="K19" s="14" t="s">
        <v>62</v>
      </c>
      <c r="L19" s="14" t="s">
        <v>15</v>
      </c>
      <c r="M19" s="23" t="s">
        <v>170</v>
      </c>
    </row>
    <row r="20" spans="1:13" s="36" customFormat="1" ht="18" customHeight="1">
      <c r="A20" s="4"/>
      <c r="B20" s="4"/>
      <c r="C20" s="77" t="s">
        <v>41</v>
      </c>
      <c r="D20" s="94"/>
      <c r="E20" s="95"/>
      <c r="F20" s="96">
        <f>F21</f>
        <v>0.28</v>
      </c>
      <c r="G20" s="96">
        <f>G21</f>
        <v>0.26</v>
      </c>
      <c r="H20" s="96">
        <f>H21</f>
        <v>0</v>
      </c>
      <c r="I20" s="96">
        <f>I21</f>
        <v>0</v>
      </c>
      <c r="J20" s="96">
        <f>J21</f>
        <v>0.02</v>
      </c>
      <c r="K20" s="79"/>
      <c r="L20" s="79"/>
      <c r="M20" s="79"/>
    </row>
    <row r="21" spans="1:14" s="36" customFormat="1" ht="75">
      <c r="A21" s="4">
        <f>A19+1</f>
        <v>8</v>
      </c>
      <c r="B21" s="4">
        <f>B19+1</f>
        <v>8</v>
      </c>
      <c r="C21" s="35" t="s">
        <v>17</v>
      </c>
      <c r="D21" s="27" t="s">
        <v>29</v>
      </c>
      <c r="E21" s="27" t="s">
        <v>67</v>
      </c>
      <c r="F21" s="22">
        <v>0.28</v>
      </c>
      <c r="G21" s="22">
        <v>0.26</v>
      </c>
      <c r="H21" s="22">
        <v>0</v>
      </c>
      <c r="I21" s="22">
        <v>0</v>
      </c>
      <c r="J21" s="22">
        <v>0.02</v>
      </c>
      <c r="K21" s="14" t="s">
        <v>27</v>
      </c>
      <c r="L21" s="24" t="s">
        <v>15</v>
      </c>
      <c r="M21" s="23"/>
      <c r="N21" s="28"/>
    </row>
    <row r="22" spans="1:13" s="10" customFormat="1" ht="21.75" customHeight="1">
      <c r="A22" s="4"/>
      <c r="B22" s="5" t="s">
        <v>179</v>
      </c>
      <c r="C22" s="171" t="s">
        <v>52</v>
      </c>
      <c r="D22" s="171"/>
      <c r="E22" s="6"/>
      <c r="F22" s="97">
        <f>F25+F30+F23</f>
        <v>24.69133</v>
      </c>
      <c r="G22" s="98">
        <f>G25+G30+G23</f>
        <v>7.4799999999999995</v>
      </c>
      <c r="H22" s="98">
        <f>H25+H30+H23</f>
        <v>0</v>
      </c>
      <c r="I22" s="98">
        <f>I25+I30+I23</f>
        <v>0</v>
      </c>
      <c r="J22" s="98">
        <f>J25+J30+J23</f>
        <v>17.21133</v>
      </c>
      <c r="K22" s="72"/>
      <c r="L22" s="72"/>
      <c r="M22" s="9"/>
    </row>
    <row r="23" spans="1:13" s="10" customFormat="1" ht="21.75" customHeight="1">
      <c r="A23" s="62"/>
      <c r="B23" s="62"/>
      <c r="C23" s="81" t="s">
        <v>55</v>
      </c>
      <c r="D23" s="72"/>
      <c r="E23" s="6"/>
      <c r="F23" s="97">
        <f>SUM(F24)</f>
        <v>2</v>
      </c>
      <c r="G23" s="98">
        <f>SUM(G24)</f>
        <v>0.68</v>
      </c>
      <c r="H23" s="98">
        <f>SUM(H24)</f>
        <v>0</v>
      </c>
      <c r="I23" s="98">
        <f>SUM(I24)</f>
        <v>0</v>
      </c>
      <c r="J23" s="98">
        <f>SUM(J24)</f>
        <v>1.3199999999999998</v>
      </c>
      <c r="K23" s="72"/>
      <c r="L23" s="72"/>
      <c r="M23" s="9"/>
    </row>
    <row r="24" spans="1:13" s="42" customFormat="1" ht="113.25" customHeight="1">
      <c r="A24" s="37">
        <f>A21+1</f>
        <v>9</v>
      </c>
      <c r="B24" s="37">
        <f>B21+1</f>
        <v>9</v>
      </c>
      <c r="C24" s="12" t="s">
        <v>109</v>
      </c>
      <c r="D24" s="27" t="s">
        <v>131</v>
      </c>
      <c r="E24" s="39" t="s">
        <v>110</v>
      </c>
      <c r="F24" s="40">
        <v>2</v>
      </c>
      <c r="G24" s="41">
        <v>0.68</v>
      </c>
      <c r="H24" s="41">
        <v>0</v>
      </c>
      <c r="I24" s="41">
        <v>0</v>
      </c>
      <c r="J24" s="41">
        <f>F24-G24</f>
        <v>1.3199999999999998</v>
      </c>
      <c r="K24" s="14" t="s">
        <v>111</v>
      </c>
      <c r="L24" s="14" t="s">
        <v>23</v>
      </c>
      <c r="M24" s="23"/>
    </row>
    <row r="25" spans="1:13" s="105" customFormat="1" ht="18.75" customHeight="1">
      <c r="A25" s="4"/>
      <c r="B25" s="4"/>
      <c r="C25" s="99" t="s">
        <v>45</v>
      </c>
      <c r="D25" s="100"/>
      <c r="E25" s="99"/>
      <c r="F25" s="101">
        <f>F26+F27+F28+F29</f>
        <v>17.48133</v>
      </c>
      <c r="G25" s="102">
        <f>G26+G27+G28+G29</f>
        <v>5.96</v>
      </c>
      <c r="H25" s="102">
        <f>H26+H27+H28+H29</f>
        <v>0</v>
      </c>
      <c r="I25" s="102">
        <f>I26+I27+I28+I29</f>
        <v>0</v>
      </c>
      <c r="J25" s="102">
        <f>J26+J27+J28+J29</f>
        <v>11.521329999999999</v>
      </c>
      <c r="K25" s="99"/>
      <c r="L25" s="103"/>
      <c r="M25" s="104"/>
    </row>
    <row r="26" spans="1:14" s="42" customFormat="1" ht="192.75" customHeight="1">
      <c r="A26" s="4">
        <f>A24+1</f>
        <v>10</v>
      </c>
      <c r="B26" s="4">
        <f>B24+1</f>
        <v>10</v>
      </c>
      <c r="C26" s="43" t="s">
        <v>46</v>
      </c>
      <c r="D26" s="44" t="s">
        <v>51</v>
      </c>
      <c r="E26" s="39" t="s">
        <v>47</v>
      </c>
      <c r="F26" s="22">
        <v>3.21</v>
      </c>
      <c r="G26" s="45">
        <v>0.74</v>
      </c>
      <c r="H26" s="46">
        <v>0</v>
      </c>
      <c r="I26" s="46">
        <v>0</v>
      </c>
      <c r="J26" s="106">
        <f>F26-G26-H26-I26</f>
        <v>2.4699999999999998</v>
      </c>
      <c r="K26" s="39" t="s">
        <v>48</v>
      </c>
      <c r="L26" s="39" t="s">
        <v>23</v>
      </c>
      <c r="M26" s="23" t="s">
        <v>151</v>
      </c>
      <c r="N26" s="47"/>
    </row>
    <row r="27" spans="1:13" s="42" customFormat="1" ht="60">
      <c r="A27" s="4">
        <f aca="true" t="shared" si="0" ref="A27:B29">A26+1</f>
        <v>11</v>
      </c>
      <c r="B27" s="4">
        <f t="shared" si="0"/>
        <v>11</v>
      </c>
      <c r="C27" s="43" t="s">
        <v>72</v>
      </c>
      <c r="D27" s="44" t="s">
        <v>51</v>
      </c>
      <c r="E27" s="39" t="s">
        <v>73</v>
      </c>
      <c r="F27" s="22">
        <v>3.07133</v>
      </c>
      <c r="G27" s="45">
        <v>0.02</v>
      </c>
      <c r="H27" s="46">
        <v>0</v>
      </c>
      <c r="I27" s="46">
        <v>0</v>
      </c>
      <c r="J27" s="106">
        <f>F27-G27-H27-I27</f>
        <v>3.05133</v>
      </c>
      <c r="K27" s="14" t="s">
        <v>160</v>
      </c>
      <c r="L27" s="39" t="s">
        <v>23</v>
      </c>
      <c r="M27" s="23" t="s">
        <v>49</v>
      </c>
    </row>
    <row r="28" spans="1:13" s="42" customFormat="1" ht="60">
      <c r="A28" s="4">
        <f t="shared" si="0"/>
        <v>12</v>
      </c>
      <c r="B28" s="4">
        <f t="shared" si="0"/>
        <v>12</v>
      </c>
      <c r="C28" s="12" t="s">
        <v>53</v>
      </c>
      <c r="D28" s="44" t="s">
        <v>51</v>
      </c>
      <c r="E28" s="44" t="s">
        <v>76</v>
      </c>
      <c r="F28" s="48">
        <v>4.6</v>
      </c>
      <c r="G28" s="49">
        <v>2.4</v>
      </c>
      <c r="H28" s="106">
        <v>0</v>
      </c>
      <c r="I28" s="106">
        <v>0</v>
      </c>
      <c r="J28" s="106">
        <f>F28-G28-H28-I28</f>
        <v>2.1999999999999997</v>
      </c>
      <c r="K28" s="14" t="s">
        <v>171</v>
      </c>
      <c r="L28" s="39" t="s">
        <v>23</v>
      </c>
      <c r="M28" s="23"/>
    </row>
    <row r="29" spans="1:13" s="42" customFormat="1" ht="45">
      <c r="A29" s="4">
        <f t="shared" si="0"/>
        <v>13</v>
      </c>
      <c r="B29" s="4">
        <f t="shared" si="0"/>
        <v>13</v>
      </c>
      <c r="C29" s="12" t="s">
        <v>78</v>
      </c>
      <c r="D29" s="44" t="s">
        <v>51</v>
      </c>
      <c r="E29" s="44" t="s">
        <v>77</v>
      </c>
      <c r="F29" s="48">
        <v>6.6</v>
      </c>
      <c r="G29" s="49">
        <v>2.8</v>
      </c>
      <c r="H29" s="106">
        <v>0</v>
      </c>
      <c r="I29" s="106">
        <v>0</v>
      </c>
      <c r="J29" s="106">
        <f>F29-G29-H29-I29</f>
        <v>3.8</v>
      </c>
      <c r="K29" s="14" t="s">
        <v>80</v>
      </c>
      <c r="L29" s="39" t="s">
        <v>23</v>
      </c>
      <c r="M29" s="23"/>
    </row>
    <row r="30" spans="1:14" s="111" customFormat="1" ht="19.5" customHeight="1">
      <c r="A30" s="4"/>
      <c r="B30" s="4"/>
      <c r="C30" s="81" t="s">
        <v>43</v>
      </c>
      <c r="D30" s="107"/>
      <c r="E30" s="107"/>
      <c r="F30" s="108">
        <f>F31</f>
        <v>5.21</v>
      </c>
      <c r="G30" s="109">
        <f>G31</f>
        <v>0.84</v>
      </c>
      <c r="H30" s="109">
        <f>H31</f>
        <v>0</v>
      </c>
      <c r="I30" s="109">
        <f>I31</f>
        <v>0</v>
      </c>
      <c r="J30" s="109">
        <f>J31</f>
        <v>4.37</v>
      </c>
      <c r="K30" s="107"/>
      <c r="L30" s="107"/>
      <c r="M30" s="103"/>
      <c r="N30" s="110"/>
    </row>
    <row r="31" spans="1:13" s="54" customFormat="1" ht="109.5" customHeight="1">
      <c r="A31" s="4">
        <f>A29+1</f>
        <v>14</v>
      </c>
      <c r="B31" s="4">
        <f>B29+1</f>
        <v>14</v>
      </c>
      <c r="C31" s="50" t="s">
        <v>44</v>
      </c>
      <c r="D31" s="27" t="s">
        <v>132</v>
      </c>
      <c r="E31" s="27" t="s">
        <v>75</v>
      </c>
      <c r="F31" s="51">
        <v>5.21</v>
      </c>
      <c r="G31" s="52">
        <v>0.84</v>
      </c>
      <c r="H31" s="53">
        <v>0</v>
      </c>
      <c r="I31" s="53">
        <v>0</v>
      </c>
      <c r="J31" s="41">
        <f>F31-G31</f>
        <v>4.37</v>
      </c>
      <c r="K31" s="14" t="s">
        <v>112</v>
      </c>
      <c r="L31" s="39" t="s">
        <v>23</v>
      </c>
      <c r="M31" s="27"/>
    </row>
    <row r="32" spans="1:13" s="10" customFormat="1" ht="20.25" customHeight="1">
      <c r="A32" s="4"/>
      <c r="B32" s="5" t="s">
        <v>180</v>
      </c>
      <c r="C32" s="158" t="s">
        <v>13</v>
      </c>
      <c r="D32" s="158"/>
      <c r="E32" s="79"/>
      <c r="F32" s="71">
        <f>F33</f>
        <v>249.61</v>
      </c>
      <c r="G32" s="71">
        <f>G33</f>
        <v>11.809999999999999</v>
      </c>
      <c r="H32" s="71">
        <f>H33</f>
        <v>0</v>
      </c>
      <c r="I32" s="71">
        <f>I33</f>
        <v>0</v>
      </c>
      <c r="J32" s="71">
        <f>J33</f>
        <v>237.8</v>
      </c>
      <c r="K32" s="79"/>
      <c r="L32" s="79"/>
      <c r="M32" s="79"/>
    </row>
    <row r="33" spans="1:13" s="54" customFormat="1" ht="18" customHeight="1">
      <c r="A33" s="56"/>
      <c r="B33" s="56"/>
      <c r="C33" s="77" t="s">
        <v>41</v>
      </c>
      <c r="D33" s="113"/>
      <c r="E33" s="113"/>
      <c r="F33" s="114">
        <f>F34+F36+F35</f>
        <v>249.61</v>
      </c>
      <c r="G33" s="114">
        <f>G34+G36+G35</f>
        <v>11.809999999999999</v>
      </c>
      <c r="H33" s="114">
        <f>H34+H36+H35</f>
        <v>0</v>
      </c>
      <c r="I33" s="114">
        <f>I34+I36+I35</f>
        <v>0</v>
      </c>
      <c r="J33" s="114">
        <f>J34+J36+J35</f>
        <v>237.8</v>
      </c>
      <c r="K33" s="113"/>
      <c r="L33" s="113"/>
      <c r="M33" s="113"/>
    </row>
    <row r="34" spans="1:14" s="10" customFormat="1" ht="114.75" customHeight="1">
      <c r="A34" s="4">
        <f>A31+1</f>
        <v>15</v>
      </c>
      <c r="B34" s="4">
        <f>B31+1</f>
        <v>15</v>
      </c>
      <c r="C34" s="50" t="s">
        <v>19</v>
      </c>
      <c r="D34" s="44" t="s">
        <v>25</v>
      </c>
      <c r="E34" s="21" t="s">
        <v>79</v>
      </c>
      <c r="F34" s="55">
        <v>0.11</v>
      </c>
      <c r="G34" s="55">
        <v>0.11</v>
      </c>
      <c r="H34" s="55">
        <v>0</v>
      </c>
      <c r="I34" s="55">
        <v>0</v>
      </c>
      <c r="J34" s="55">
        <f>F34-G34-H34-I34</f>
        <v>0</v>
      </c>
      <c r="K34" s="24" t="s">
        <v>26</v>
      </c>
      <c r="L34" s="24" t="s">
        <v>15</v>
      </c>
      <c r="M34" s="23" t="s">
        <v>155</v>
      </c>
      <c r="N34" s="42"/>
    </row>
    <row r="35" spans="1:14" s="10" customFormat="1" ht="105.75" customHeight="1">
      <c r="A35" s="4">
        <f>A34+1</f>
        <v>16</v>
      </c>
      <c r="B35" s="38">
        <f>B34+1</f>
        <v>16</v>
      </c>
      <c r="C35" s="50" t="s">
        <v>156</v>
      </c>
      <c r="D35" s="44" t="s">
        <v>157</v>
      </c>
      <c r="E35" s="21" t="s">
        <v>79</v>
      </c>
      <c r="F35" s="55">
        <v>227.5</v>
      </c>
      <c r="G35" s="55">
        <v>9.7</v>
      </c>
      <c r="H35" s="55">
        <v>0</v>
      </c>
      <c r="I35" s="55">
        <v>0</v>
      </c>
      <c r="J35" s="55">
        <f>F35-G35-H35-I35</f>
        <v>217.8</v>
      </c>
      <c r="K35" s="24" t="s">
        <v>158</v>
      </c>
      <c r="L35" s="24" t="s">
        <v>15</v>
      </c>
      <c r="M35" s="23"/>
      <c r="N35" s="42"/>
    </row>
    <row r="36" spans="1:14" s="10" customFormat="1" ht="82.5" customHeight="1">
      <c r="A36" s="4">
        <f>A35+1</f>
        <v>17</v>
      </c>
      <c r="B36" s="4">
        <f>B35+1</f>
        <v>17</v>
      </c>
      <c r="C36" s="50" t="s">
        <v>127</v>
      </c>
      <c r="D36" s="44" t="s">
        <v>128</v>
      </c>
      <c r="E36" s="21" t="s">
        <v>79</v>
      </c>
      <c r="F36" s="55">
        <v>22</v>
      </c>
      <c r="G36" s="55">
        <v>2</v>
      </c>
      <c r="H36" s="55">
        <v>0</v>
      </c>
      <c r="I36" s="55">
        <v>0</v>
      </c>
      <c r="J36" s="55">
        <f>F36-G36-H36-I36</f>
        <v>20</v>
      </c>
      <c r="K36" s="24" t="s">
        <v>129</v>
      </c>
      <c r="L36" s="24" t="s">
        <v>15</v>
      </c>
      <c r="M36" s="23"/>
      <c r="N36" s="42"/>
    </row>
    <row r="37" spans="1:13" s="10" customFormat="1" ht="24" customHeight="1">
      <c r="A37" s="5"/>
      <c r="B37" s="5" t="s">
        <v>181</v>
      </c>
      <c r="C37" s="158" t="s">
        <v>137</v>
      </c>
      <c r="D37" s="158"/>
      <c r="E37" s="115"/>
      <c r="F37" s="71">
        <f aca="true" t="shared" si="1" ref="F37:J38">F38</f>
        <v>2.2</v>
      </c>
      <c r="G37" s="71">
        <f t="shared" si="1"/>
        <v>0.03</v>
      </c>
      <c r="H37" s="71">
        <f t="shared" si="1"/>
        <v>0</v>
      </c>
      <c r="I37" s="71">
        <f t="shared" si="1"/>
        <v>0</v>
      </c>
      <c r="J37" s="71">
        <f t="shared" si="1"/>
        <v>2.1700000000000004</v>
      </c>
      <c r="K37" s="79"/>
      <c r="L37" s="79"/>
      <c r="M37" s="9"/>
    </row>
    <row r="38" spans="1:13" s="54" customFormat="1" ht="27.75" customHeight="1">
      <c r="A38" s="112"/>
      <c r="B38" s="112"/>
      <c r="C38" s="77" t="s">
        <v>104</v>
      </c>
      <c r="D38" s="116"/>
      <c r="E38" s="117"/>
      <c r="F38" s="114">
        <f t="shared" si="1"/>
        <v>2.2</v>
      </c>
      <c r="G38" s="114">
        <f t="shared" si="1"/>
        <v>0.03</v>
      </c>
      <c r="H38" s="114">
        <f t="shared" si="1"/>
        <v>0</v>
      </c>
      <c r="I38" s="114">
        <f t="shared" si="1"/>
        <v>0</v>
      </c>
      <c r="J38" s="114">
        <f t="shared" si="1"/>
        <v>2.1700000000000004</v>
      </c>
      <c r="K38" s="113"/>
      <c r="L38" s="113"/>
      <c r="M38" s="94"/>
    </row>
    <row r="39" spans="1:14" s="10" customFormat="1" ht="135">
      <c r="A39" s="4">
        <f>A36+1</f>
        <v>18</v>
      </c>
      <c r="B39" s="4">
        <f>B36+1</f>
        <v>18</v>
      </c>
      <c r="C39" s="50" t="s">
        <v>172</v>
      </c>
      <c r="D39" s="44" t="s">
        <v>139</v>
      </c>
      <c r="E39" s="21" t="s">
        <v>138</v>
      </c>
      <c r="F39" s="55">
        <v>2.2</v>
      </c>
      <c r="G39" s="55">
        <v>0.03</v>
      </c>
      <c r="H39" s="55">
        <v>0</v>
      </c>
      <c r="I39" s="55">
        <v>0</v>
      </c>
      <c r="J39" s="55">
        <f>F39-G39-H39-I39</f>
        <v>2.1700000000000004</v>
      </c>
      <c r="K39" s="23" t="s">
        <v>173</v>
      </c>
      <c r="L39" s="24" t="s">
        <v>15</v>
      </c>
      <c r="M39" s="23" t="s">
        <v>143</v>
      </c>
      <c r="N39" s="42"/>
    </row>
    <row r="40" spans="1:13" s="10" customFormat="1" ht="21.75" customHeight="1">
      <c r="A40" s="57"/>
      <c r="B40" s="58"/>
      <c r="C40" s="167" t="s">
        <v>81</v>
      </c>
      <c r="D40" s="168"/>
      <c r="E40" s="169"/>
      <c r="F40" s="59">
        <f>F32+F22+F12+F6+F37</f>
        <v>330.02133</v>
      </c>
      <c r="G40" s="59">
        <f>G32+G22+G12+G6+G37</f>
        <v>27.372</v>
      </c>
      <c r="H40" s="59">
        <f>H32+H22+H12+H6+H37</f>
        <v>0</v>
      </c>
      <c r="I40" s="59">
        <f>I32+I22+I12+I6+I37</f>
        <v>0</v>
      </c>
      <c r="J40" s="59">
        <f>J32+J22+J12+J6+J37</f>
        <v>302.64933</v>
      </c>
      <c r="K40" s="60"/>
      <c r="L40" s="61"/>
      <c r="M40" s="62"/>
    </row>
  </sheetData>
  <sheetProtection/>
  <autoFilter ref="A5:N40"/>
  <mergeCells count="17">
    <mergeCell ref="C37:D37"/>
    <mergeCell ref="B1:C1"/>
    <mergeCell ref="C40:E40"/>
    <mergeCell ref="F3:F5"/>
    <mergeCell ref="C22:D22"/>
    <mergeCell ref="C6:D6"/>
    <mergeCell ref="C32:D32"/>
    <mergeCell ref="C12:D12"/>
    <mergeCell ref="B3:B5"/>
    <mergeCell ref="K3:K5"/>
    <mergeCell ref="L3:L5"/>
    <mergeCell ref="M3:M5"/>
    <mergeCell ref="B2:M2"/>
    <mergeCell ref="D3:D5"/>
    <mergeCell ref="E3:E5"/>
    <mergeCell ref="C3:C5"/>
    <mergeCell ref="G3:J4"/>
  </mergeCells>
  <printOptions/>
  <pageMargins left="0.4" right="0.25" top="0.393700787401575" bottom="0.39" header="0.393700787401575" footer="0.2"/>
  <pageSetup fitToHeight="0" horizontalDpi="600" verticalDpi="600" orientation="landscape" paperSize="9" scale="90" r:id="rId1"/>
  <headerFooter alignWithMargins="0">
    <oddFooter>&amp;CTrang &amp;P</oddFooter>
  </headerFooter>
</worksheet>
</file>

<file path=xl/worksheets/sheet2.xml><?xml version="1.0" encoding="utf-8"?>
<worksheet xmlns="http://schemas.openxmlformats.org/spreadsheetml/2006/main" xmlns:r="http://schemas.openxmlformats.org/officeDocument/2006/relationships">
  <sheetPr>
    <tabColor indexed="12"/>
  </sheetPr>
  <dimension ref="A1:N66"/>
  <sheetViews>
    <sheetView zoomScale="85" zoomScaleNormal="85" zoomScalePageLayoutView="0" workbookViewId="0" topLeftCell="A1">
      <pane ySplit="5" topLeftCell="A57" activePane="bottomLeft" state="frozen"/>
      <selection pane="topLeft" activeCell="A1" sqref="A1"/>
      <selection pane="bottomLeft" activeCell="B2" sqref="B2:M2"/>
    </sheetView>
  </sheetViews>
  <sheetFormatPr defaultColWidth="9.140625" defaultRowHeight="15"/>
  <cols>
    <col min="1" max="2" width="5.140625" style="119" customWidth="1"/>
    <col min="3" max="3" width="27.00390625" style="42" customWidth="1"/>
    <col min="4" max="4" width="17.28125" style="119" customWidth="1"/>
    <col min="5" max="5" width="11.7109375" style="42" customWidth="1"/>
    <col min="6" max="6" width="9.7109375" style="154" customWidth="1"/>
    <col min="7" max="7" width="6.421875" style="154" customWidth="1"/>
    <col min="8" max="8" width="7.421875" style="154" customWidth="1"/>
    <col min="9" max="9" width="6.140625" style="154" customWidth="1"/>
    <col min="10" max="10" width="7.421875" style="154" customWidth="1"/>
    <col min="11" max="11" width="22.28125" style="119" customWidth="1"/>
    <col min="12" max="12" width="10.140625" style="47" customWidth="1"/>
    <col min="13" max="13" width="24.28125" style="42" customWidth="1"/>
    <col min="14" max="14" width="43.57421875" style="42" customWidth="1"/>
    <col min="15" max="16384" width="9.140625" style="42" customWidth="1"/>
  </cols>
  <sheetData>
    <row r="1" spans="2:13" ht="22.5" customHeight="1">
      <c r="B1" s="178" t="s">
        <v>175</v>
      </c>
      <c r="C1" s="178"/>
      <c r="D1" s="120"/>
      <c r="E1" s="120"/>
      <c r="F1" s="120"/>
      <c r="G1" s="120"/>
      <c r="H1" s="120"/>
      <c r="I1" s="120"/>
      <c r="J1" s="120"/>
      <c r="K1" s="120"/>
      <c r="L1" s="120"/>
      <c r="M1" s="120"/>
    </row>
    <row r="2" spans="2:13" ht="54.75" customHeight="1">
      <c r="B2" s="179" t="s">
        <v>185</v>
      </c>
      <c r="C2" s="179"/>
      <c r="D2" s="179"/>
      <c r="E2" s="179"/>
      <c r="F2" s="179"/>
      <c r="G2" s="179"/>
      <c r="H2" s="179"/>
      <c r="I2" s="179"/>
      <c r="J2" s="179"/>
      <c r="K2" s="179"/>
      <c r="L2" s="179"/>
      <c r="M2" s="179"/>
    </row>
    <row r="3" spans="1:13" s="10" customFormat="1" ht="14.25" customHeight="1">
      <c r="A3" s="180"/>
      <c r="B3" s="175" t="s">
        <v>0</v>
      </c>
      <c r="C3" s="161" t="s">
        <v>4</v>
      </c>
      <c r="D3" s="161" t="s">
        <v>7</v>
      </c>
      <c r="E3" s="157" t="s">
        <v>8</v>
      </c>
      <c r="F3" s="165" t="s">
        <v>28</v>
      </c>
      <c r="G3" s="165" t="s">
        <v>5</v>
      </c>
      <c r="H3" s="165"/>
      <c r="I3" s="165"/>
      <c r="J3" s="165"/>
      <c r="K3" s="157" t="s">
        <v>182</v>
      </c>
      <c r="L3" s="157" t="s">
        <v>6</v>
      </c>
      <c r="M3" s="158" t="s">
        <v>9</v>
      </c>
    </row>
    <row r="4" spans="1:13" s="10" customFormat="1" ht="14.25" customHeight="1">
      <c r="A4" s="181"/>
      <c r="B4" s="176"/>
      <c r="C4" s="161"/>
      <c r="D4" s="161"/>
      <c r="E4" s="157"/>
      <c r="F4" s="165"/>
      <c r="G4" s="165"/>
      <c r="H4" s="165"/>
      <c r="I4" s="165"/>
      <c r="J4" s="165"/>
      <c r="K4" s="157"/>
      <c r="L4" s="157"/>
      <c r="M4" s="158"/>
    </row>
    <row r="5" spans="1:13" s="10" customFormat="1" ht="64.5" customHeight="1">
      <c r="A5" s="182"/>
      <c r="B5" s="177"/>
      <c r="C5" s="161"/>
      <c r="D5" s="161"/>
      <c r="E5" s="157"/>
      <c r="F5" s="165"/>
      <c r="G5" s="8" t="s">
        <v>10</v>
      </c>
      <c r="H5" s="8" t="s">
        <v>11</v>
      </c>
      <c r="I5" s="8" t="s">
        <v>12</v>
      </c>
      <c r="J5" s="8" t="s">
        <v>1</v>
      </c>
      <c r="K5" s="157"/>
      <c r="L5" s="157"/>
      <c r="M5" s="158"/>
    </row>
    <row r="6" spans="1:13" s="10" customFormat="1" ht="24" customHeight="1">
      <c r="A6" s="26"/>
      <c r="B6" s="58" t="s">
        <v>2</v>
      </c>
      <c r="C6" s="158" t="s">
        <v>93</v>
      </c>
      <c r="D6" s="158"/>
      <c r="E6" s="79"/>
      <c r="F6" s="121">
        <f>F17+F11+F7+F9</f>
        <v>43.951330000000006</v>
      </c>
      <c r="G6" s="121">
        <f>G17+G11+G7+G9</f>
        <v>7.4799999999999995</v>
      </c>
      <c r="H6" s="121">
        <f>H17+H11+H7+H9</f>
        <v>0</v>
      </c>
      <c r="I6" s="121">
        <f>I17+I11+I7+I9</f>
        <v>0</v>
      </c>
      <c r="J6" s="121">
        <f>J17+J11+J7+J9</f>
        <v>36.47133</v>
      </c>
      <c r="K6" s="122"/>
      <c r="L6" s="79"/>
      <c r="M6" s="9"/>
    </row>
    <row r="7" spans="1:13" s="10" customFormat="1" ht="21.75" customHeight="1">
      <c r="A7" s="26"/>
      <c r="B7" s="26"/>
      <c r="C7" s="80" t="s">
        <v>55</v>
      </c>
      <c r="D7" s="72"/>
      <c r="E7" s="6"/>
      <c r="F7" s="98">
        <f>SUM(F8)</f>
        <v>2</v>
      </c>
      <c r="G7" s="98">
        <f>SUM(G8)</f>
        <v>0.68</v>
      </c>
      <c r="H7" s="98">
        <f>SUM(H8)</f>
        <v>0</v>
      </c>
      <c r="I7" s="98">
        <f>SUM(I8)</f>
        <v>0</v>
      </c>
      <c r="J7" s="98">
        <f>SUM(J8)</f>
        <v>1.3199999999999998</v>
      </c>
      <c r="K7" s="72"/>
      <c r="L7" s="72"/>
      <c r="M7" s="9"/>
    </row>
    <row r="8" spans="1:13" ht="100.5" customHeight="1">
      <c r="A8" s="26">
        <v>1</v>
      </c>
      <c r="B8" s="26">
        <v>1</v>
      </c>
      <c r="C8" s="12" t="s">
        <v>109</v>
      </c>
      <c r="D8" s="13" t="s">
        <v>132</v>
      </c>
      <c r="E8" s="39" t="s">
        <v>110</v>
      </c>
      <c r="F8" s="41">
        <v>2</v>
      </c>
      <c r="G8" s="41">
        <v>0.68</v>
      </c>
      <c r="H8" s="41">
        <v>0</v>
      </c>
      <c r="I8" s="41">
        <v>0</v>
      </c>
      <c r="J8" s="41">
        <f>F8-G8</f>
        <v>1.3199999999999998</v>
      </c>
      <c r="K8" s="14" t="s">
        <v>111</v>
      </c>
      <c r="L8" s="14" t="s">
        <v>23</v>
      </c>
      <c r="M8" s="23"/>
    </row>
    <row r="9" spans="1:13" s="10" customFormat="1" ht="24" customHeight="1">
      <c r="A9" s="60"/>
      <c r="B9" s="60"/>
      <c r="C9" s="77" t="s">
        <v>114</v>
      </c>
      <c r="D9" s="123"/>
      <c r="E9" s="79"/>
      <c r="F9" s="121">
        <f>F10</f>
        <v>3.06</v>
      </c>
      <c r="G9" s="121">
        <f>G10</f>
        <v>0</v>
      </c>
      <c r="H9" s="121">
        <f>H10</f>
        <v>0</v>
      </c>
      <c r="I9" s="121">
        <f>I10</f>
        <v>0</v>
      </c>
      <c r="J9" s="121">
        <f>J10</f>
        <v>3.06</v>
      </c>
      <c r="K9" s="6"/>
      <c r="L9" s="6"/>
      <c r="M9" s="9"/>
    </row>
    <row r="10" spans="1:14" ht="112.5" customHeight="1">
      <c r="A10" s="26">
        <f>A8+1</f>
        <v>2</v>
      </c>
      <c r="B10" s="26">
        <f>B8+1</f>
        <v>2</v>
      </c>
      <c r="C10" s="50" t="s">
        <v>118</v>
      </c>
      <c r="D10" s="13" t="s">
        <v>132</v>
      </c>
      <c r="E10" s="24" t="s">
        <v>117</v>
      </c>
      <c r="F10" s="22">
        <v>3.06</v>
      </c>
      <c r="G10" s="22">
        <v>0</v>
      </c>
      <c r="H10" s="22">
        <v>0</v>
      </c>
      <c r="I10" s="22">
        <v>0</v>
      </c>
      <c r="J10" s="22">
        <v>3.06</v>
      </c>
      <c r="K10" s="14" t="s">
        <v>140</v>
      </c>
      <c r="L10" s="39" t="s">
        <v>115</v>
      </c>
      <c r="M10" s="23"/>
      <c r="N10" s="42" t="s">
        <v>116</v>
      </c>
    </row>
    <row r="11" spans="1:14" s="105" customFormat="1" ht="22.5" customHeight="1">
      <c r="A11" s="26"/>
      <c r="B11" s="26"/>
      <c r="C11" s="100" t="s">
        <v>45</v>
      </c>
      <c r="D11" s="100"/>
      <c r="E11" s="100"/>
      <c r="F11" s="124">
        <f>F13+F12+F14+F15+F16</f>
        <v>33.68133</v>
      </c>
      <c r="G11" s="124">
        <f>G13+G12+G14+G15+G16</f>
        <v>5.96</v>
      </c>
      <c r="H11" s="124">
        <f>H13+H12+H14+H15+H16</f>
        <v>0</v>
      </c>
      <c r="I11" s="124">
        <f>I13+I12+I14+I15+I16</f>
        <v>0</v>
      </c>
      <c r="J11" s="124">
        <f>J13+J12+J14+J15+J16</f>
        <v>27.72133</v>
      </c>
      <c r="K11" s="80"/>
      <c r="L11" s="107"/>
      <c r="M11" s="104"/>
      <c r="N11" s="125"/>
    </row>
    <row r="12" spans="1:13" ht="75">
      <c r="A12" s="26">
        <f>A10+1</f>
        <v>3</v>
      </c>
      <c r="B12" s="26">
        <f>B10+1</f>
        <v>3</v>
      </c>
      <c r="C12" s="126" t="s">
        <v>72</v>
      </c>
      <c r="D12" s="44" t="s">
        <v>51</v>
      </c>
      <c r="E12" s="39" t="s">
        <v>125</v>
      </c>
      <c r="F12" s="45">
        <v>3.07133</v>
      </c>
      <c r="G12" s="45">
        <v>0.02</v>
      </c>
      <c r="H12" s="46">
        <v>0</v>
      </c>
      <c r="I12" s="46">
        <v>0</v>
      </c>
      <c r="J12" s="106">
        <f>F12-G12-H12-I12</f>
        <v>3.05133</v>
      </c>
      <c r="K12" s="14" t="s">
        <v>160</v>
      </c>
      <c r="L12" s="39" t="s">
        <v>23</v>
      </c>
      <c r="M12" s="23" t="s">
        <v>49</v>
      </c>
    </row>
    <row r="13" spans="1:14" ht="208.5" customHeight="1">
      <c r="A13" s="26">
        <f aca="true" t="shared" si="0" ref="A13:B16">A12+1</f>
        <v>4</v>
      </c>
      <c r="B13" s="26">
        <f t="shared" si="0"/>
        <v>4</v>
      </c>
      <c r="C13" s="126" t="s">
        <v>46</v>
      </c>
      <c r="D13" s="44" t="s">
        <v>51</v>
      </c>
      <c r="E13" s="39" t="s">
        <v>47</v>
      </c>
      <c r="F13" s="45">
        <v>3.21</v>
      </c>
      <c r="G13" s="45">
        <v>0.74</v>
      </c>
      <c r="H13" s="46">
        <v>0</v>
      </c>
      <c r="I13" s="46">
        <v>0</v>
      </c>
      <c r="J13" s="106">
        <f>F13-G13-H13-I13</f>
        <v>2.4699999999999998</v>
      </c>
      <c r="K13" s="39" t="s">
        <v>48</v>
      </c>
      <c r="L13" s="39" t="s">
        <v>23</v>
      </c>
      <c r="M13" s="23" t="s">
        <v>153</v>
      </c>
      <c r="N13" s="47"/>
    </row>
    <row r="14" spans="1:13" ht="69.75" customHeight="1">
      <c r="A14" s="26">
        <f t="shared" si="0"/>
        <v>5</v>
      </c>
      <c r="B14" s="26">
        <f t="shared" si="0"/>
        <v>5</v>
      </c>
      <c r="C14" s="12" t="s">
        <v>53</v>
      </c>
      <c r="D14" s="44" t="s">
        <v>51</v>
      </c>
      <c r="E14" s="44" t="s">
        <v>76</v>
      </c>
      <c r="F14" s="127">
        <v>4.6</v>
      </c>
      <c r="G14" s="49">
        <v>2.4</v>
      </c>
      <c r="H14" s="106">
        <v>0</v>
      </c>
      <c r="I14" s="106">
        <v>0</v>
      </c>
      <c r="J14" s="106">
        <f>F14-G14-H14-I14</f>
        <v>2.1999999999999997</v>
      </c>
      <c r="K14" s="14" t="s">
        <v>161</v>
      </c>
      <c r="L14" s="39" t="s">
        <v>23</v>
      </c>
      <c r="M14" s="23"/>
    </row>
    <row r="15" spans="1:13" ht="62.25" customHeight="1">
      <c r="A15" s="26">
        <f t="shared" si="0"/>
        <v>6</v>
      </c>
      <c r="B15" s="26">
        <f t="shared" si="0"/>
        <v>6</v>
      </c>
      <c r="C15" s="12" t="s">
        <v>78</v>
      </c>
      <c r="D15" s="44" t="s">
        <v>51</v>
      </c>
      <c r="E15" s="44" t="s">
        <v>77</v>
      </c>
      <c r="F15" s="127">
        <v>6.6</v>
      </c>
      <c r="G15" s="49">
        <v>2.8</v>
      </c>
      <c r="H15" s="106">
        <v>0</v>
      </c>
      <c r="I15" s="106">
        <v>0</v>
      </c>
      <c r="J15" s="106">
        <f>F15-G15-H15-I15</f>
        <v>3.8</v>
      </c>
      <c r="K15" s="14" t="s">
        <v>97</v>
      </c>
      <c r="L15" s="39" t="s">
        <v>23</v>
      </c>
      <c r="M15" s="23"/>
    </row>
    <row r="16" spans="1:13" ht="78" customHeight="1">
      <c r="A16" s="26">
        <f t="shared" si="0"/>
        <v>7</v>
      </c>
      <c r="B16" s="26">
        <f t="shared" si="0"/>
        <v>7</v>
      </c>
      <c r="C16" s="43" t="s">
        <v>54</v>
      </c>
      <c r="D16" s="44" t="s">
        <v>51</v>
      </c>
      <c r="E16" s="14" t="s">
        <v>74</v>
      </c>
      <c r="F16" s="45">
        <v>16.2</v>
      </c>
      <c r="G16" s="45">
        <v>0</v>
      </c>
      <c r="H16" s="46">
        <v>0</v>
      </c>
      <c r="I16" s="46">
        <v>0</v>
      </c>
      <c r="J16" s="106">
        <f>F16-G16-H16-I16</f>
        <v>16.2</v>
      </c>
      <c r="K16" s="14" t="s">
        <v>50</v>
      </c>
      <c r="L16" s="39" t="s">
        <v>23</v>
      </c>
      <c r="M16" s="23"/>
    </row>
    <row r="17" spans="1:13" s="54" customFormat="1" ht="18" customHeight="1">
      <c r="A17" s="26"/>
      <c r="B17" s="26"/>
      <c r="C17" s="80" t="s">
        <v>43</v>
      </c>
      <c r="D17" s="107"/>
      <c r="E17" s="107"/>
      <c r="F17" s="128">
        <f>F18</f>
        <v>5.21</v>
      </c>
      <c r="G17" s="128">
        <f>G18</f>
        <v>0.84</v>
      </c>
      <c r="H17" s="128">
        <f>H18</f>
        <v>0</v>
      </c>
      <c r="I17" s="128">
        <f>I18</f>
        <v>0</v>
      </c>
      <c r="J17" s="128">
        <f>J18</f>
        <v>4.37</v>
      </c>
      <c r="K17" s="107"/>
      <c r="L17" s="107"/>
      <c r="M17" s="103"/>
    </row>
    <row r="18" spans="1:13" ht="91.5" customHeight="1">
      <c r="A18" s="26">
        <f>A16+1</f>
        <v>8</v>
      </c>
      <c r="B18" s="26">
        <f>B16+1</f>
        <v>8</v>
      </c>
      <c r="C18" s="23" t="s">
        <v>44</v>
      </c>
      <c r="D18" s="13" t="s">
        <v>132</v>
      </c>
      <c r="E18" s="27" t="s">
        <v>75</v>
      </c>
      <c r="F18" s="129">
        <v>5.21</v>
      </c>
      <c r="G18" s="129">
        <v>0.84</v>
      </c>
      <c r="H18" s="130">
        <v>0</v>
      </c>
      <c r="I18" s="130">
        <v>0</v>
      </c>
      <c r="J18" s="41">
        <f>F18-G18</f>
        <v>4.37</v>
      </c>
      <c r="K18" s="14" t="s">
        <v>112</v>
      </c>
      <c r="L18" s="39" t="s">
        <v>23</v>
      </c>
      <c r="M18" s="27"/>
    </row>
    <row r="19" spans="1:13" ht="23.25" customHeight="1">
      <c r="A19" s="26"/>
      <c r="B19" s="58" t="s">
        <v>178</v>
      </c>
      <c r="C19" s="158" t="s">
        <v>3</v>
      </c>
      <c r="D19" s="158"/>
      <c r="E19" s="9"/>
      <c r="F19" s="121">
        <f>F20+F22+F30+F33+F43+F40+F25</f>
        <v>103.2852</v>
      </c>
      <c r="G19" s="121">
        <f>G20+G22+G30+G33+G43+G40+G25</f>
        <v>6.26</v>
      </c>
      <c r="H19" s="121">
        <f>H20+H22+H30+H33+H43+H40+H25</f>
        <v>0</v>
      </c>
      <c r="I19" s="121">
        <f>I20+I22+I30+I33+I43+I40+I25</f>
        <v>0</v>
      </c>
      <c r="J19" s="121">
        <f>J20+J22+J30+J33+J43+J40+J25</f>
        <v>97.02520000000001</v>
      </c>
      <c r="K19" s="131"/>
      <c r="L19" s="39"/>
      <c r="M19" s="23"/>
    </row>
    <row r="20" spans="1:13" s="105" customFormat="1" ht="24.75" customHeight="1">
      <c r="A20" s="26"/>
      <c r="B20" s="26"/>
      <c r="C20" s="100" t="s">
        <v>64</v>
      </c>
      <c r="D20" s="132"/>
      <c r="E20" s="104"/>
      <c r="F20" s="133">
        <f>F21</f>
        <v>5.59</v>
      </c>
      <c r="G20" s="134">
        <f>G21</f>
        <v>0</v>
      </c>
      <c r="H20" s="134">
        <f>H21</f>
        <v>0</v>
      </c>
      <c r="I20" s="134">
        <f>I21</f>
        <v>0</v>
      </c>
      <c r="J20" s="133">
        <f>J21</f>
        <v>5.59</v>
      </c>
      <c r="K20" s="107"/>
      <c r="L20" s="107"/>
      <c r="M20" s="104"/>
    </row>
    <row r="21" spans="1:13" ht="83.25" customHeight="1">
      <c r="A21" s="26">
        <f>A18+1</f>
        <v>9</v>
      </c>
      <c r="B21" s="26">
        <f>B18+1</f>
        <v>9</v>
      </c>
      <c r="C21" s="136" t="s">
        <v>94</v>
      </c>
      <c r="D21" s="135" t="s">
        <v>95</v>
      </c>
      <c r="E21" s="135" t="s">
        <v>101</v>
      </c>
      <c r="F21" s="137">
        <v>5.59</v>
      </c>
      <c r="G21" s="106">
        <v>0</v>
      </c>
      <c r="H21" s="106">
        <v>0</v>
      </c>
      <c r="I21" s="106">
        <v>0</v>
      </c>
      <c r="J21" s="137">
        <f>F21</f>
        <v>5.59</v>
      </c>
      <c r="K21" s="135" t="s">
        <v>162</v>
      </c>
      <c r="L21" s="39" t="s">
        <v>23</v>
      </c>
      <c r="M21" s="57"/>
    </row>
    <row r="22" spans="1:13" ht="21" customHeight="1">
      <c r="A22" s="26"/>
      <c r="B22" s="26"/>
      <c r="C22" s="77" t="s">
        <v>55</v>
      </c>
      <c r="D22" s="94"/>
      <c r="E22" s="138"/>
      <c r="F22" s="139">
        <f>F23+F24</f>
        <v>7.92</v>
      </c>
      <c r="G22" s="139">
        <f>G23+G24</f>
        <v>0</v>
      </c>
      <c r="H22" s="139">
        <f>H23+H24</f>
        <v>0</v>
      </c>
      <c r="I22" s="139">
        <f>I23+I24</f>
        <v>0</v>
      </c>
      <c r="J22" s="139">
        <f>J23+J24</f>
        <v>7.92</v>
      </c>
      <c r="K22" s="94"/>
      <c r="L22" s="94"/>
      <c r="M22" s="94"/>
    </row>
    <row r="23" spans="1:13" ht="80.25" customHeight="1">
      <c r="A23" s="26">
        <f>A21+1</f>
        <v>10</v>
      </c>
      <c r="B23" s="26">
        <f>B21+1</f>
        <v>10</v>
      </c>
      <c r="C23" s="35" t="s">
        <v>100</v>
      </c>
      <c r="D23" s="27" t="s">
        <v>14</v>
      </c>
      <c r="E23" s="27" t="s">
        <v>101</v>
      </c>
      <c r="F23" s="129">
        <v>1.83</v>
      </c>
      <c r="G23" s="129">
        <v>0</v>
      </c>
      <c r="H23" s="140">
        <v>0</v>
      </c>
      <c r="I23" s="140">
        <v>0</v>
      </c>
      <c r="J23" s="140">
        <v>1.83</v>
      </c>
      <c r="K23" s="14" t="s">
        <v>32</v>
      </c>
      <c r="L23" s="27" t="s">
        <v>23</v>
      </c>
      <c r="M23" s="27"/>
    </row>
    <row r="24" spans="1:13" ht="55.5" customHeight="1">
      <c r="A24" s="141">
        <f>A23+1</f>
        <v>11</v>
      </c>
      <c r="B24" s="26">
        <f>B23+1</f>
        <v>11</v>
      </c>
      <c r="C24" s="93" t="s">
        <v>144</v>
      </c>
      <c r="D24" s="93" t="s">
        <v>126</v>
      </c>
      <c r="E24" s="14" t="s">
        <v>122</v>
      </c>
      <c r="F24" s="118">
        <f>(6+0.09)</f>
        <v>6.09</v>
      </c>
      <c r="G24" s="118">
        <v>0</v>
      </c>
      <c r="H24" s="118">
        <v>0</v>
      </c>
      <c r="I24" s="118">
        <v>0</v>
      </c>
      <c r="J24" s="118">
        <f>+F24</f>
        <v>6.09</v>
      </c>
      <c r="K24" s="14" t="s">
        <v>163</v>
      </c>
      <c r="L24" s="57"/>
      <c r="M24" s="93" t="s">
        <v>145</v>
      </c>
    </row>
    <row r="25" spans="1:13" s="17" customFormat="1" ht="23.25" customHeight="1">
      <c r="A25" s="26"/>
      <c r="B25" s="26"/>
      <c r="C25" s="73" t="s">
        <v>59</v>
      </c>
      <c r="D25" s="74"/>
      <c r="E25" s="74"/>
      <c r="F25" s="142">
        <f>F26+F27+F28+F29</f>
        <v>17.07</v>
      </c>
      <c r="G25" s="142">
        <f>G26+G27+G28+G29</f>
        <v>4.06</v>
      </c>
      <c r="H25" s="142">
        <f>H26+H27+H28+H29</f>
        <v>0</v>
      </c>
      <c r="I25" s="142">
        <f>I26+I27+I28+I29</f>
        <v>0</v>
      </c>
      <c r="J25" s="142">
        <f>J26+J27+J28+J29</f>
        <v>13.010000000000002</v>
      </c>
      <c r="K25" s="11"/>
      <c r="L25" s="14"/>
      <c r="M25" s="76"/>
    </row>
    <row r="26" spans="1:13" s="17" customFormat="1" ht="95.25" customHeight="1">
      <c r="A26" s="26">
        <f>A24+1</f>
        <v>12</v>
      </c>
      <c r="B26" s="26">
        <f>B24+1</f>
        <v>12</v>
      </c>
      <c r="C26" s="12" t="s">
        <v>65</v>
      </c>
      <c r="D26" s="13" t="s">
        <v>132</v>
      </c>
      <c r="E26" s="14" t="s">
        <v>66</v>
      </c>
      <c r="F26" s="16">
        <v>5</v>
      </c>
      <c r="G26" s="16">
        <v>3.3</v>
      </c>
      <c r="H26" s="16">
        <v>0</v>
      </c>
      <c r="I26" s="16">
        <v>0</v>
      </c>
      <c r="J26" s="16">
        <v>1.7</v>
      </c>
      <c r="K26" s="13" t="s">
        <v>164</v>
      </c>
      <c r="L26" s="14" t="s">
        <v>23</v>
      </c>
      <c r="M26" s="12"/>
    </row>
    <row r="27" spans="1:13" ht="55.5" customHeight="1">
      <c r="A27" s="141">
        <f aca="true" t="shared" si="1" ref="A27:B29">A26+1</f>
        <v>13</v>
      </c>
      <c r="B27" s="26">
        <f t="shared" si="1"/>
        <v>13</v>
      </c>
      <c r="C27" s="93" t="s">
        <v>146</v>
      </c>
      <c r="D27" s="14" t="s">
        <v>126</v>
      </c>
      <c r="E27" s="14" t="s">
        <v>123</v>
      </c>
      <c r="F27" s="118">
        <f>1</f>
        <v>1</v>
      </c>
      <c r="G27" s="118">
        <v>0</v>
      </c>
      <c r="H27" s="118">
        <v>0</v>
      </c>
      <c r="I27" s="118">
        <v>0</v>
      </c>
      <c r="J27" s="118">
        <v>1</v>
      </c>
      <c r="K27" s="14" t="s">
        <v>163</v>
      </c>
      <c r="L27" s="14" t="s">
        <v>23</v>
      </c>
      <c r="M27" s="93" t="s">
        <v>145</v>
      </c>
    </row>
    <row r="28" spans="1:13" ht="72.75" customHeight="1">
      <c r="A28" s="141">
        <f t="shared" si="1"/>
        <v>14</v>
      </c>
      <c r="B28" s="26">
        <f t="shared" si="1"/>
        <v>14</v>
      </c>
      <c r="C28" s="93" t="s">
        <v>183</v>
      </c>
      <c r="D28" s="14" t="s">
        <v>126</v>
      </c>
      <c r="E28" s="14" t="s">
        <v>121</v>
      </c>
      <c r="F28" s="118">
        <f>4.37</f>
        <v>4.37</v>
      </c>
      <c r="G28" s="118">
        <v>0</v>
      </c>
      <c r="H28" s="118">
        <v>0</v>
      </c>
      <c r="I28" s="118">
        <v>0</v>
      </c>
      <c r="J28" s="118">
        <f>+F28</f>
        <v>4.37</v>
      </c>
      <c r="K28" s="14" t="s">
        <v>163</v>
      </c>
      <c r="L28" s="14" t="s">
        <v>23</v>
      </c>
      <c r="M28" s="93" t="s">
        <v>145</v>
      </c>
    </row>
    <row r="29" spans="1:13" ht="80.25" customHeight="1">
      <c r="A29" s="26">
        <f t="shared" si="1"/>
        <v>15</v>
      </c>
      <c r="B29" s="26">
        <f t="shared" si="1"/>
        <v>15</v>
      </c>
      <c r="C29" s="19" t="s">
        <v>130</v>
      </c>
      <c r="D29" s="20" t="s">
        <v>14</v>
      </c>
      <c r="E29" s="21" t="s">
        <v>101</v>
      </c>
      <c r="F29" s="22">
        <v>6.7</v>
      </c>
      <c r="G29" s="22">
        <v>0.76</v>
      </c>
      <c r="H29" s="22">
        <v>0</v>
      </c>
      <c r="I29" s="22">
        <v>0</v>
      </c>
      <c r="J29" s="22">
        <f>F29-G29-H29-I29</f>
        <v>5.94</v>
      </c>
      <c r="K29" s="23" t="s">
        <v>32</v>
      </c>
      <c r="L29" s="24" t="s">
        <v>23</v>
      </c>
      <c r="M29" s="25"/>
    </row>
    <row r="30" spans="1:13" ht="24" customHeight="1">
      <c r="A30" s="26"/>
      <c r="B30" s="26"/>
      <c r="C30" s="77" t="s">
        <v>41</v>
      </c>
      <c r="D30" s="94"/>
      <c r="E30" s="94"/>
      <c r="F30" s="121">
        <f>F31+F32</f>
        <v>41.68</v>
      </c>
      <c r="G30" s="121">
        <f>G31+G32</f>
        <v>2.2</v>
      </c>
      <c r="H30" s="121">
        <f>H31+H32</f>
        <v>0</v>
      </c>
      <c r="I30" s="121">
        <f>I31+I32</f>
        <v>0</v>
      </c>
      <c r="J30" s="121">
        <f>J31+J32</f>
        <v>39.48</v>
      </c>
      <c r="K30" s="131"/>
      <c r="L30" s="39"/>
      <c r="M30" s="23"/>
    </row>
    <row r="31" spans="1:13" ht="90.75" customHeight="1">
      <c r="A31" s="26">
        <f>A29+1</f>
        <v>16</v>
      </c>
      <c r="B31" s="26">
        <f>B29+1</f>
        <v>16</v>
      </c>
      <c r="C31" s="19" t="s">
        <v>99</v>
      </c>
      <c r="D31" s="20" t="s">
        <v>14</v>
      </c>
      <c r="E31" s="21" t="s">
        <v>101</v>
      </c>
      <c r="F31" s="22">
        <v>4.05</v>
      </c>
      <c r="G31" s="22">
        <v>0</v>
      </c>
      <c r="H31" s="22">
        <v>0</v>
      </c>
      <c r="I31" s="22">
        <v>0</v>
      </c>
      <c r="J31" s="22">
        <v>4.05</v>
      </c>
      <c r="K31" s="23" t="s">
        <v>32</v>
      </c>
      <c r="L31" s="24" t="s">
        <v>23</v>
      </c>
      <c r="M31" s="25"/>
    </row>
    <row r="32" spans="1:14" ht="105.75" customHeight="1">
      <c r="A32" s="26">
        <f>A31+1</f>
        <v>17</v>
      </c>
      <c r="B32" s="26">
        <f>B31+1</f>
        <v>17</v>
      </c>
      <c r="C32" s="35" t="s">
        <v>119</v>
      </c>
      <c r="D32" s="14" t="s">
        <v>126</v>
      </c>
      <c r="E32" s="27" t="s">
        <v>142</v>
      </c>
      <c r="F32" s="22">
        <v>37.63</v>
      </c>
      <c r="G32" s="22">
        <v>2.2</v>
      </c>
      <c r="H32" s="22">
        <v>0</v>
      </c>
      <c r="I32" s="22">
        <v>0</v>
      </c>
      <c r="J32" s="22">
        <f>F32-G32-H32-I32</f>
        <v>35.43</v>
      </c>
      <c r="K32" s="14" t="s">
        <v>165</v>
      </c>
      <c r="L32" s="24" t="s">
        <v>23</v>
      </c>
      <c r="M32" s="14"/>
      <c r="N32" s="47"/>
    </row>
    <row r="33" spans="1:13" s="54" customFormat="1" ht="24.75" customHeight="1">
      <c r="A33" s="26"/>
      <c r="B33" s="26"/>
      <c r="C33" s="77" t="s">
        <v>71</v>
      </c>
      <c r="D33" s="94"/>
      <c r="E33" s="94"/>
      <c r="F33" s="98">
        <f>F35+F36+F37+F38+F39</f>
        <v>29.11</v>
      </c>
      <c r="G33" s="98">
        <f>G35+G36+G37+G38+G39</f>
        <v>0</v>
      </c>
      <c r="H33" s="98">
        <f>H35+H36+H37+H38+H39</f>
        <v>0</v>
      </c>
      <c r="I33" s="98">
        <f>I35+I36+I37+I38+I39</f>
        <v>0</v>
      </c>
      <c r="J33" s="98">
        <f>J35+J36+J37+J38+J39</f>
        <v>29.11</v>
      </c>
      <c r="K33" s="94"/>
      <c r="L33" s="94"/>
      <c r="M33" s="94"/>
    </row>
    <row r="34" spans="1:14" s="143" customFormat="1" ht="59.25" customHeight="1" hidden="1">
      <c r="A34" s="26"/>
      <c r="B34" s="26"/>
      <c r="C34" s="12"/>
      <c r="D34" s="14"/>
      <c r="E34" s="14"/>
      <c r="F34" s="41"/>
      <c r="G34" s="41"/>
      <c r="H34" s="41"/>
      <c r="I34" s="41"/>
      <c r="J34" s="41"/>
      <c r="K34" s="14"/>
      <c r="L34" s="14"/>
      <c r="M34" s="14"/>
      <c r="N34" s="47"/>
    </row>
    <row r="35" spans="1:13" s="143" customFormat="1" ht="66" customHeight="1">
      <c r="A35" s="26">
        <f>A32+1</f>
        <v>18</v>
      </c>
      <c r="B35" s="26">
        <f>B32+1</f>
        <v>18</v>
      </c>
      <c r="C35" s="12" t="s">
        <v>36</v>
      </c>
      <c r="D35" s="14" t="s">
        <v>34</v>
      </c>
      <c r="E35" s="14" t="s">
        <v>82</v>
      </c>
      <c r="F35" s="41">
        <v>0.9</v>
      </c>
      <c r="G35" s="41">
        <v>0</v>
      </c>
      <c r="H35" s="41">
        <v>0</v>
      </c>
      <c r="I35" s="41">
        <v>0</v>
      </c>
      <c r="J35" s="41">
        <v>0.9</v>
      </c>
      <c r="K35" s="14" t="s">
        <v>141</v>
      </c>
      <c r="L35" s="14" t="s">
        <v>23</v>
      </c>
      <c r="M35" s="14"/>
    </row>
    <row r="36" spans="1:13" s="143" customFormat="1" ht="69.75" customHeight="1">
      <c r="A36" s="26">
        <f aca="true" t="shared" si="2" ref="A36:B39">A35+1</f>
        <v>19</v>
      </c>
      <c r="B36" s="26">
        <f t="shared" si="2"/>
        <v>19</v>
      </c>
      <c r="C36" s="12" t="s">
        <v>37</v>
      </c>
      <c r="D36" s="14" t="s">
        <v>34</v>
      </c>
      <c r="E36" s="14" t="s">
        <v>83</v>
      </c>
      <c r="F36" s="41">
        <v>0.52</v>
      </c>
      <c r="G36" s="41">
        <v>0</v>
      </c>
      <c r="H36" s="41">
        <v>0</v>
      </c>
      <c r="I36" s="41">
        <v>0</v>
      </c>
      <c r="J36" s="41">
        <v>0.52</v>
      </c>
      <c r="K36" s="14" t="s">
        <v>38</v>
      </c>
      <c r="L36" s="14" t="s">
        <v>23</v>
      </c>
      <c r="M36" s="14"/>
    </row>
    <row r="37" spans="1:14" s="143" customFormat="1" ht="141" customHeight="1">
      <c r="A37" s="26">
        <f t="shared" si="2"/>
        <v>20</v>
      </c>
      <c r="B37" s="26">
        <f t="shared" si="2"/>
        <v>20</v>
      </c>
      <c r="C37" s="12" t="s">
        <v>39</v>
      </c>
      <c r="D37" s="14" t="s">
        <v>40</v>
      </c>
      <c r="E37" s="14" t="s">
        <v>84</v>
      </c>
      <c r="F37" s="41">
        <v>11.7</v>
      </c>
      <c r="G37" s="41">
        <v>0</v>
      </c>
      <c r="H37" s="41">
        <v>0</v>
      </c>
      <c r="I37" s="41">
        <v>0</v>
      </c>
      <c r="J37" s="41">
        <v>11.7</v>
      </c>
      <c r="K37" s="14" t="s">
        <v>159</v>
      </c>
      <c r="L37" s="14" t="s">
        <v>15</v>
      </c>
      <c r="M37" s="156" t="s">
        <v>174</v>
      </c>
      <c r="N37" s="47"/>
    </row>
    <row r="38" spans="1:13" ht="59.25" customHeight="1">
      <c r="A38" s="26">
        <f t="shared" si="2"/>
        <v>21</v>
      </c>
      <c r="B38" s="26">
        <f t="shared" si="2"/>
        <v>21</v>
      </c>
      <c r="C38" s="12" t="s">
        <v>148</v>
      </c>
      <c r="D38" s="14" t="s">
        <v>31</v>
      </c>
      <c r="E38" s="14" t="s">
        <v>120</v>
      </c>
      <c r="F38" s="118">
        <v>4</v>
      </c>
      <c r="G38" s="118">
        <v>0</v>
      </c>
      <c r="H38" s="118">
        <v>0</v>
      </c>
      <c r="I38" s="118">
        <v>0</v>
      </c>
      <c r="J38" s="118">
        <f>F38-SUM(G38:I38)</f>
        <v>4</v>
      </c>
      <c r="K38" s="14" t="s">
        <v>163</v>
      </c>
      <c r="L38" s="14" t="s">
        <v>23</v>
      </c>
      <c r="M38" s="93" t="s">
        <v>145</v>
      </c>
    </row>
    <row r="39" spans="1:13" ht="61.5" customHeight="1">
      <c r="A39" s="26">
        <f t="shared" si="2"/>
        <v>22</v>
      </c>
      <c r="B39" s="26">
        <f t="shared" si="2"/>
        <v>22</v>
      </c>
      <c r="C39" s="12" t="s">
        <v>147</v>
      </c>
      <c r="D39" s="14" t="s">
        <v>126</v>
      </c>
      <c r="E39" s="14" t="s">
        <v>120</v>
      </c>
      <c r="F39" s="118">
        <v>11.99</v>
      </c>
      <c r="G39" s="118">
        <v>0</v>
      </c>
      <c r="H39" s="118">
        <v>0</v>
      </c>
      <c r="I39" s="118">
        <v>0</v>
      </c>
      <c r="J39" s="118">
        <v>11.99</v>
      </c>
      <c r="K39" s="14" t="s">
        <v>163</v>
      </c>
      <c r="L39" s="14" t="s">
        <v>23</v>
      </c>
      <c r="M39" s="93" t="s">
        <v>145</v>
      </c>
    </row>
    <row r="40" spans="1:13" s="54" customFormat="1" ht="30" customHeight="1">
      <c r="A40" s="26"/>
      <c r="B40" s="26"/>
      <c r="C40" s="100" t="s">
        <v>104</v>
      </c>
      <c r="D40" s="100"/>
      <c r="E40" s="144"/>
      <c r="F40" s="124">
        <f>F41+F42</f>
        <v>1.04</v>
      </c>
      <c r="G40" s="124">
        <f>G41+G42</f>
        <v>0</v>
      </c>
      <c r="H40" s="124">
        <f>H41+H42</f>
        <v>0</v>
      </c>
      <c r="I40" s="124">
        <f>I41+I42</f>
        <v>0</v>
      </c>
      <c r="J40" s="124">
        <f>J41+J42</f>
        <v>1.04</v>
      </c>
      <c r="K40" s="80"/>
      <c r="L40" s="80"/>
      <c r="M40" s="144"/>
    </row>
    <row r="41" spans="1:13" ht="75">
      <c r="A41" s="26">
        <f>A39+1</f>
        <v>23</v>
      </c>
      <c r="B41" s="26">
        <f>B39+1</f>
        <v>23</v>
      </c>
      <c r="C41" s="136" t="s">
        <v>105</v>
      </c>
      <c r="D41" s="24" t="s">
        <v>95</v>
      </c>
      <c r="E41" s="24" t="s">
        <v>101</v>
      </c>
      <c r="F41" s="45">
        <v>0.54</v>
      </c>
      <c r="G41" s="106">
        <v>0</v>
      </c>
      <c r="H41" s="106">
        <v>0</v>
      </c>
      <c r="I41" s="106">
        <v>0</v>
      </c>
      <c r="J41" s="145">
        <v>0.54</v>
      </c>
      <c r="K41" s="39" t="s">
        <v>166</v>
      </c>
      <c r="L41" s="39" t="s">
        <v>23</v>
      </c>
      <c r="M41" s="24"/>
    </row>
    <row r="42" spans="1:13" ht="98.25" customHeight="1">
      <c r="A42" s="26">
        <f>A41+1</f>
        <v>24</v>
      </c>
      <c r="B42" s="26">
        <f>B41+1</f>
        <v>24</v>
      </c>
      <c r="C42" s="136" t="s">
        <v>113</v>
      </c>
      <c r="D42" s="13" t="s">
        <v>132</v>
      </c>
      <c r="E42" s="24" t="s">
        <v>106</v>
      </c>
      <c r="F42" s="45">
        <v>0.5</v>
      </c>
      <c r="G42" s="45">
        <v>0</v>
      </c>
      <c r="H42" s="45">
        <v>0</v>
      </c>
      <c r="I42" s="45">
        <v>0</v>
      </c>
      <c r="J42" s="45">
        <v>0.5</v>
      </c>
      <c r="K42" s="39" t="s">
        <v>107</v>
      </c>
      <c r="L42" s="39" t="s">
        <v>23</v>
      </c>
      <c r="M42" s="24"/>
    </row>
    <row r="43" spans="1:13" s="54" customFormat="1" ht="24" customHeight="1">
      <c r="A43" s="26"/>
      <c r="B43" s="26"/>
      <c r="C43" s="100" t="s">
        <v>45</v>
      </c>
      <c r="D43" s="100"/>
      <c r="E43" s="144"/>
      <c r="F43" s="124">
        <f>F44</f>
        <v>0.8752</v>
      </c>
      <c r="G43" s="124">
        <f>G44</f>
        <v>0</v>
      </c>
      <c r="H43" s="124">
        <f>H44</f>
        <v>0</v>
      </c>
      <c r="I43" s="124">
        <f>I44</f>
        <v>0</v>
      </c>
      <c r="J43" s="124">
        <f>J44</f>
        <v>0.8752</v>
      </c>
      <c r="K43" s="80"/>
      <c r="L43" s="80"/>
      <c r="M43" s="144"/>
    </row>
    <row r="44" spans="1:13" ht="90" customHeight="1">
      <c r="A44" s="26">
        <f>A42+1</f>
        <v>25</v>
      </c>
      <c r="B44" s="26">
        <f>B42+1</f>
        <v>25</v>
      </c>
      <c r="C44" s="136" t="s">
        <v>96</v>
      </c>
      <c r="D44" s="24" t="s">
        <v>95</v>
      </c>
      <c r="E44" s="24" t="s">
        <v>101</v>
      </c>
      <c r="F44" s="45">
        <v>0.8752</v>
      </c>
      <c r="G44" s="106">
        <v>0</v>
      </c>
      <c r="H44" s="106">
        <v>0</v>
      </c>
      <c r="I44" s="106">
        <v>0</v>
      </c>
      <c r="J44" s="145">
        <v>0.8752</v>
      </c>
      <c r="K44" s="39" t="s">
        <v>166</v>
      </c>
      <c r="L44" s="39" t="s">
        <v>23</v>
      </c>
      <c r="M44" s="24"/>
    </row>
    <row r="45" spans="1:13" s="10" customFormat="1" ht="24" customHeight="1">
      <c r="A45" s="26"/>
      <c r="B45" s="58" t="s">
        <v>179</v>
      </c>
      <c r="C45" s="158" t="s">
        <v>16</v>
      </c>
      <c r="D45" s="158"/>
      <c r="E45" s="23"/>
      <c r="F45" s="97">
        <f>F46+F52+F49</f>
        <v>22.132</v>
      </c>
      <c r="G45" s="97">
        <f>G46+G52+G49</f>
        <v>1.5320000000000003</v>
      </c>
      <c r="H45" s="97">
        <f>H46+H52+H49</f>
        <v>0</v>
      </c>
      <c r="I45" s="97">
        <f>I46+I52+I49</f>
        <v>0</v>
      </c>
      <c r="J45" s="97">
        <f>J46+J52+J49</f>
        <v>20.599999999999998</v>
      </c>
      <c r="K45" s="79"/>
      <c r="L45" s="79"/>
      <c r="M45" s="79"/>
    </row>
    <row r="46" spans="1:13" s="10" customFormat="1" ht="20.25" customHeight="1">
      <c r="A46" s="26"/>
      <c r="B46" s="26"/>
      <c r="C46" s="77" t="s">
        <v>68</v>
      </c>
      <c r="D46" s="94"/>
      <c r="E46" s="95"/>
      <c r="F46" s="96">
        <f>F47+F48</f>
        <v>18.352</v>
      </c>
      <c r="G46" s="96">
        <f>G47+G48</f>
        <v>0.072</v>
      </c>
      <c r="H46" s="96">
        <f>H47+H48</f>
        <v>0</v>
      </c>
      <c r="I46" s="96">
        <f>I47+I48</f>
        <v>0</v>
      </c>
      <c r="J46" s="96">
        <f>J47+J48</f>
        <v>18.279999999999998</v>
      </c>
      <c r="K46" s="79"/>
      <c r="L46" s="79"/>
      <c r="M46" s="79"/>
    </row>
    <row r="47" spans="1:14" s="17" customFormat="1" ht="67.5" customHeight="1">
      <c r="A47" s="26">
        <f>A44+1</f>
        <v>26</v>
      </c>
      <c r="B47" s="26">
        <f>B44+1</f>
        <v>26</v>
      </c>
      <c r="C47" s="30" t="s">
        <v>167</v>
      </c>
      <c r="D47" s="30" t="s">
        <v>86</v>
      </c>
      <c r="E47" s="30" t="s">
        <v>91</v>
      </c>
      <c r="F47" s="86">
        <v>0.152</v>
      </c>
      <c r="G47" s="86">
        <v>0.072</v>
      </c>
      <c r="H47" s="85">
        <v>0</v>
      </c>
      <c r="I47" s="85">
        <v>0</v>
      </c>
      <c r="J47" s="86">
        <f>F47-G47</f>
        <v>0.08</v>
      </c>
      <c r="K47" s="30" t="s">
        <v>87</v>
      </c>
      <c r="L47" s="30" t="s">
        <v>15</v>
      </c>
      <c r="M47" s="23"/>
      <c r="N47" s="146"/>
    </row>
    <row r="48" spans="1:14" s="17" customFormat="1" ht="74.25" customHeight="1">
      <c r="A48" s="26">
        <f>A47+1</f>
        <v>27</v>
      </c>
      <c r="B48" s="26">
        <f>B47+1</f>
        <v>27</v>
      </c>
      <c r="C48" s="12" t="s">
        <v>103</v>
      </c>
      <c r="D48" s="14" t="s">
        <v>88</v>
      </c>
      <c r="E48" s="14" t="s">
        <v>92</v>
      </c>
      <c r="F48" s="33">
        <v>18.2</v>
      </c>
      <c r="G48" s="130">
        <v>0</v>
      </c>
      <c r="H48" s="130">
        <v>0</v>
      </c>
      <c r="I48" s="130">
        <v>0</v>
      </c>
      <c r="J48" s="118">
        <f>F48</f>
        <v>18.2</v>
      </c>
      <c r="K48" s="147" t="s">
        <v>89</v>
      </c>
      <c r="L48" s="14" t="s">
        <v>90</v>
      </c>
      <c r="M48" s="14"/>
      <c r="N48" s="146"/>
    </row>
    <row r="49" spans="1:13" s="54" customFormat="1" ht="15">
      <c r="A49" s="26"/>
      <c r="B49" s="26"/>
      <c r="C49" s="87" t="s">
        <v>55</v>
      </c>
      <c r="D49" s="88"/>
      <c r="E49" s="88"/>
      <c r="F49" s="90">
        <f>F50+F51</f>
        <v>3.5</v>
      </c>
      <c r="G49" s="90">
        <f>G50+G51</f>
        <v>1.2000000000000002</v>
      </c>
      <c r="H49" s="90">
        <f>H50+H51</f>
        <v>0</v>
      </c>
      <c r="I49" s="90">
        <f>I50+I51</f>
        <v>0</v>
      </c>
      <c r="J49" s="90">
        <f>J50+J51</f>
        <v>2.3</v>
      </c>
      <c r="K49" s="80"/>
      <c r="L49" s="88"/>
      <c r="M49" s="88"/>
    </row>
    <row r="50" spans="1:13" s="17" customFormat="1" ht="204.75" customHeight="1">
      <c r="A50" s="26">
        <f>A48+1</f>
        <v>28</v>
      </c>
      <c r="B50" s="26">
        <f>B48+1</f>
        <v>28</v>
      </c>
      <c r="C50" s="93" t="s">
        <v>69</v>
      </c>
      <c r="D50" s="93" t="s">
        <v>168</v>
      </c>
      <c r="E50" s="14" t="s">
        <v>102</v>
      </c>
      <c r="F50" s="45">
        <f>SUM(G50:J50)</f>
        <v>2</v>
      </c>
      <c r="G50" s="33">
        <v>0.8</v>
      </c>
      <c r="H50" s="33">
        <v>0</v>
      </c>
      <c r="I50" s="33">
        <v>0</v>
      </c>
      <c r="J50" s="33">
        <v>1.2</v>
      </c>
      <c r="K50" s="24" t="s">
        <v>57</v>
      </c>
      <c r="L50" s="14" t="s">
        <v>15</v>
      </c>
      <c r="M50" s="23" t="s">
        <v>154</v>
      </c>
    </row>
    <row r="51" spans="1:13" s="17" customFormat="1" ht="219.75" customHeight="1">
      <c r="A51" s="26">
        <f>A50+1</f>
        <v>29</v>
      </c>
      <c r="B51" s="26">
        <f>B50+1</f>
        <v>29</v>
      </c>
      <c r="C51" s="93" t="s">
        <v>70</v>
      </c>
      <c r="D51" s="93" t="s">
        <v>168</v>
      </c>
      <c r="E51" s="14" t="s">
        <v>102</v>
      </c>
      <c r="F51" s="45">
        <f>SUM(G51:J51)</f>
        <v>1.5</v>
      </c>
      <c r="G51" s="33">
        <v>0.4</v>
      </c>
      <c r="H51" s="33">
        <v>0</v>
      </c>
      <c r="I51" s="33">
        <v>0</v>
      </c>
      <c r="J51" s="33">
        <v>1.1</v>
      </c>
      <c r="K51" s="23" t="s">
        <v>58</v>
      </c>
      <c r="L51" s="14" t="s">
        <v>15</v>
      </c>
      <c r="M51" s="23" t="s">
        <v>152</v>
      </c>
    </row>
    <row r="52" spans="1:13" s="10" customFormat="1" ht="18" customHeight="1">
      <c r="A52" s="26"/>
      <c r="B52" s="26"/>
      <c r="C52" s="77" t="s">
        <v>41</v>
      </c>
      <c r="D52" s="94"/>
      <c r="E52" s="95"/>
      <c r="F52" s="96">
        <f>F53</f>
        <v>0.28</v>
      </c>
      <c r="G52" s="96">
        <f>G53</f>
        <v>0.26</v>
      </c>
      <c r="H52" s="96">
        <f>H53</f>
        <v>0</v>
      </c>
      <c r="I52" s="96">
        <f>I53</f>
        <v>0</v>
      </c>
      <c r="J52" s="96">
        <f>J53</f>
        <v>0.02</v>
      </c>
      <c r="K52" s="79"/>
      <c r="L52" s="79"/>
      <c r="M52" s="79"/>
    </row>
    <row r="53" spans="1:14" s="10" customFormat="1" ht="60">
      <c r="A53" s="26">
        <f>A51+1</f>
        <v>30</v>
      </c>
      <c r="B53" s="26">
        <f>B51+1</f>
        <v>30</v>
      </c>
      <c r="C53" s="35" t="s">
        <v>17</v>
      </c>
      <c r="D53" s="35" t="s">
        <v>29</v>
      </c>
      <c r="E53" s="27" t="s">
        <v>67</v>
      </c>
      <c r="F53" s="22">
        <v>0.28</v>
      </c>
      <c r="G53" s="22">
        <v>0.26</v>
      </c>
      <c r="H53" s="22">
        <v>0</v>
      </c>
      <c r="I53" s="22">
        <v>0</v>
      </c>
      <c r="J53" s="22">
        <v>0.02</v>
      </c>
      <c r="K53" s="14" t="s">
        <v>27</v>
      </c>
      <c r="L53" s="24" t="s">
        <v>15</v>
      </c>
      <c r="M53" s="23"/>
      <c r="N53" s="42"/>
    </row>
    <row r="54" spans="1:13" s="54" customFormat="1" ht="21.75" customHeight="1">
      <c r="A54" s="26"/>
      <c r="B54" s="58" t="s">
        <v>180</v>
      </c>
      <c r="C54" s="158" t="s">
        <v>20</v>
      </c>
      <c r="D54" s="158"/>
      <c r="E54" s="23"/>
      <c r="F54" s="97">
        <f>F55+F57</f>
        <v>99.62</v>
      </c>
      <c r="G54" s="97">
        <f>G55+G57</f>
        <v>0</v>
      </c>
      <c r="H54" s="97">
        <f>H55+H57</f>
        <v>0</v>
      </c>
      <c r="I54" s="97">
        <f>I55+I57</f>
        <v>0</v>
      </c>
      <c r="J54" s="97">
        <f>J55+J57</f>
        <v>99.62</v>
      </c>
      <c r="K54" s="94"/>
      <c r="L54" s="94"/>
      <c r="M54" s="94"/>
    </row>
    <row r="55" spans="1:13" s="54" customFormat="1" ht="21.75" customHeight="1">
      <c r="A55" s="26"/>
      <c r="B55" s="26"/>
      <c r="C55" s="77" t="s">
        <v>41</v>
      </c>
      <c r="D55" s="9"/>
      <c r="E55" s="23"/>
      <c r="F55" s="97">
        <f>F56</f>
        <v>91.42</v>
      </c>
      <c r="G55" s="97">
        <f>G56</f>
        <v>0</v>
      </c>
      <c r="H55" s="97">
        <f>H56</f>
        <v>0</v>
      </c>
      <c r="I55" s="97">
        <f>I56</f>
        <v>0</v>
      </c>
      <c r="J55" s="97">
        <f>J56</f>
        <v>91.42</v>
      </c>
      <c r="K55" s="94"/>
      <c r="L55" s="94"/>
      <c r="M55" s="94"/>
    </row>
    <row r="56" spans="1:13" s="148" customFormat="1" ht="78.75" customHeight="1">
      <c r="A56" s="26">
        <f>A53+1</f>
        <v>31</v>
      </c>
      <c r="B56" s="26">
        <f>B53+1</f>
        <v>31</v>
      </c>
      <c r="C56" s="50" t="s">
        <v>21</v>
      </c>
      <c r="D56" s="50" t="s">
        <v>30</v>
      </c>
      <c r="E56" s="23" t="s">
        <v>85</v>
      </c>
      <c r="F56" s="22">
        <v>91.42</v>
      </c>
      <c r="G56" s="22">
        <v>0</v>
      </c>
      <c r="H56" s="22">
        <v>0</v>
      </c>
      <c r="I56" s="22">
        <v>0</v>
      </c>
      <c r="J56" s="22">
        <v>91.42</v>
      </c>
      <c r="K56" s="23" t="s">
        <v>22</v>
      </c>
      <c r="L56" s="24" t="s">
        <v>15</v>
      </c>
      <c r="M56" s="23"/>
    </row>
    <row r="57" spans="1:13" s="105" customFormat="1" ht="27.75" customHeight="1">
      <c r="A57" s="26"/>
      <c r="B57" s="26"/>
      <c r="C57" s="77" t="s">
        <v>71</v>
      </c>
      <c r="D57" s="149"/>
      <c r="E57" s="9"/>
      <c r="F57" s="98">
        <f>F58+F59</f>
        <v>8.2</v>
      </c>
      <c r="G57" s="98">
        <f>G58+G59</f>
        <v>0</v>
      </c>
      <c r="H57" s="98">
        <f>H58+H59</f>
        <v>0</v>
      </c>
      <c r="I57" s="98">
        <f>I58+I59</f>
        <v>0</v>
      </c>
      <c r="J57" s="98">
        <f>J58+J59</f>
        <v>8.2</v>
      </c>
      <c r="K57" s="9"/>
      <c r="L57" s="23"/>
      <c r="M57" s="23"/>
    </row>
    <row r="58" spans="1:13" s="105" customFormat="1" ht="69.75" customHeight="1">
      <c r="A58" s="26">
        <f>A56+1</f>
        <v>32</v>
      </c>
      <c r="B58" s="26">
        <f>B56+1</f>
        <v>32</v>
      </c>
      <c r="C58" s="12" t="s">
        <v>33</v>
      </c>
      <c r="D58" s="12" t="s">
        <v>34</v>
      </c>
      <c r="E58" s="39" t="s">
        <v>42</v>
      </c>
      <c r="F58" s="41">
        <v>3.66</v>
      </c>
      <c r="G58" s="41">
        <v>0</v>
      </c>
      <c r="H58" s="41">
        <v>0</v>
      </c>
      <c r="I58" s="150">
        <v>0</v>
      </c>
      <c r="J58" s="145">
        <v>3.66</v>
      </c>
      <c r="K58" s="14" t="s">
        <v>35</v>
      </c>
      <c r="L58" s="14" t="s">
        <v>23</v>
      </c>
      <c r="M58" s="23"/>
    </row>
    <row r="59" spans="1:13" ht="67.5" customHeight="1">
      <c r="A59" s="26">
        <f>A58+1</f>
        <v>33</v>
      </c>
      <c r="B59" s="26">
        <f>B58+1</f>
        <v>33</v>
      </c>
      <c r="C59" s="50" t="s">
        <v>21</v>
      </c>
      <c r="D59" s="50" t="s">
        <v>30</v>
      </c>
      <c r="E59" s="14" t="s">
        <v>84</v>
      </c>
      <c r="F59" s="41">
        <v>4.54</v>
      </c>
      <c r="G59" s="41">
        <v>0</v>
      </c>
      <c r="H59" s="41">
        <v>0</v>
      </c>
      <c r="I59" s="41">
        <v>0</v>
      </c>
      <c r="J59" s="41">
        <v>4.54</v>
      </c>
      <c r="K59" s="23" t="s">
        <v>22</v>
      </c>
      <c r="L59" s="24" t="s">
        <v>15</v>
      </c>
      <c r="M59" s="23"/>
    </row>
    <row r="60" spans="1:13" s="10" customFormat="1" ht="27" customHeight="1">
      <c r="A60" s="62"/>
      <c r="B60" s="60" t="s">
        <v>181</v>
      </c>
      <c r="C60" s="149" t="s">
        <v>134</v>
      </c>
      <c r="D60" s="9"/>
      <c r="E60" s="23"/>
      <c r="F60" s="98">
        <f aca="true" t="shared" si="3" ref="F60:J61">F61</f>
        <v>1.1</v>
      </c>
      <c r="G60" s="98">
        <f t="shared" si="3"/>
        <v>0</v>
      </c>
      <c r="H60" s="98">
        <f t="shared" si="3"/>
        <v>0</v>
      </c>
      <c r="I60" s="98">
        <f t="shared" si="3"/>
        <v>0</v>
      </c>
      <c r="J60" s="98">
        <f t="shared" si="3"/>
        <v>1.1</v>
      </c>
      <c r="K60" s="9"/>
      <c r="L60" s="6"/>
      <c r="M60" s="62"/>
    </row>
    <row r="61" spans="1:13" s="54" customFormat="1" ht="27" customHeight="1">
      <c r="A61" s="144"/>
      <c r="B61" s="144"/>
      <c r="C61" s="77" t="s">
        <v>71</v>
      </c>
      <c r="D61" s="94"/>
      <c r="E61" s="95"/>
      <c r="F61" s="152">
        <f t="shared" si="3"/>
        <v>1.1</v>
      </c>
      <c r="G61" s="152">
        <f t="shared" si="3"/>
        <v>0</v>
      </c>
      <c r="H61" s="152">
        <f t="shared" si="3"/>
        <v>0</v>
      </c>
      <c r="I61" s="152">
        <f t="shared" si="3"/>
        <v>0</v>
      </c>
      <c r="J61" s="152">
        <f t="shared" si="3"/>
        <v>1.1</v>
      </c>
      <c r="K61" s="94"/>
      <c r="L61" s="153"/>
      <c r="M61" s="144"/>
    </row>
    <row r="62" spans="1:13" ht="63.75" customHeight="1">
      <c r="A62" s="37">
        <f>A59+1</f>
        <v>34</v>
      </c>
      <c r="B62" s="26">
        <f>B59+1</f>
        <v>34</v>
      </c>
      <c r="C62" s="93" t="s">
        <v>136</v>
      </c>
      <c r="D62" s="14" t="s">
        <v>34</v>
      </c>
      <c r="E62" s="14" t="s">
        <v>83</v>
      </c>
      <c r="F62" s="118">
        <v>1.1</v>
      </c>
      <c r="G62" s="118">
        <v>0</v>
      </c>
      <c r="H62" s="118">
        <v>0</v>
      </c>
      <c r="I62" s="118">
        <v>0</v>
      </c>
      <c r="J62" s="118">
        <v>1.1</v>
      </c>
      <c r="K62" s="14" t="s">
        <v>135</v>
      </c>
      <c r="L62" s="39" t="s">
        <v>23</v>
      </c>
      <c r="M62" s="57"/>
    </row>
    <row r="63" spans="1:13" s="10" customFormat="1" ht="27" customHeight="1">
      <c r="A63" s="11"/>
      <c r="B63" s="174" t="s">
        <v>81</v>
      </c>
      <c r="C63" s="174"/>
      <c r="D63" s="174"/>
      <c r="E63" s="174"/>
      <c r="F63" s="151">
        <f>F54+F45+F19+F6+F60</f>
        <v>270.08853000000005</v>
      </c>
      <c r="G63" s="151">
        <f>G54+G45+G19+G6+G60</f>
        <v>15.271999999999998</v>
      </c>
      <c r="H63" s="151">
        <f>H54+H45+H19+H6+H60</f>
        <v>0</v>
      </c>
      <c r="I63" s="151">
        <f>I54+I45+I19+I6+I60</f>
        <v>0</v>
      </c>
      <c r="J63" s="151">
        <f>J54+J45+J19+J6+J60</f>
        <v>254.81653</v>
      </c>
      <c r="K63" s="60"/>
      <c r="L63" s="61"/>
      <c r="M63" s="62"/>
    </row>
    <row r="66" ht="15">
      <c r="K66" s="155"/>
    </row>
  </sheetData>
  <sheetProtection/>
  <autoFilter ref="A5:N33"/>
  <mergeCells count="17">
    <mergeCell ref="C45:D45"/>
    <mergeCell ref="B1:C1"/>
    <mergeCell ref="B2:M2"/>
    <mergeCell ref="L3:L5"/>
    <mergeCell ref="M3:M5"/>
    <mergeCell ref="A3:A5"/>
    <mergeCell ref="C6:D6"/>
    <mergeCell ref="B63:E63"/>
    <mergeCell ref="F3:F5"/>
    <mergeCell ref="G3:J4"/>
    <mergeCell ref="K3:K5"/>
    <mergeCell ref="B3:B5"/>
    <mergeCell ref="C3:C5"/>
    <mergeCell ref="E3:E5"/>
    <mergeCell ref="C54:D54"/>
    <mergeCell ref="D3:D5"/>
    <mergeCell ref="C19:D19"/>
  </mergeCells>
  <printOptions/>
  <pageMargins left="0.31" right="0.25" top="0.393700787401575" bottom="0.39" header="0.393700787401575" footer="0.3"/>
  <pageSetup fitToHeight="0" horizontalDpi="600" verticalDpi="600" orientation="landscape" paperSize="9" scale="91" r:id="rId3"/>
  <headerFooter alignWithMargins="0">
    <oddFooter>&amp;CTrang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2020-06-30T08:05:16Z</cp:lastPrinted>
  <dcterms:created xsi:type="dcterms:W3CDTF">2006-09-16T00:00:00Z</dcterms:created>
  <dcterms:modified xsi:type="dcterms:W3CDTF">2020-07-22T03:17:48Z</dcterms:modified>
  <cp:category/>
  <cp:version/>
  <cp:contentType/>
  <cp:contentStatus/>
</cp:coreProperties>
</file>